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xlsx" ContentType="application/vnd.openxmlformats-officedocument.spreadsheetml.sheet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drawings/drawing4.xml" ContentType="application/vnd.openxmlformats-officedocument.drawing+xml"/>
  <Override PartName="/xl/comments5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Agenda &amp; Planu Servisu Baucau_2026\Dadus Portal Municipal 2026\SM PNDS 2024-2025\LISTA PRIORIDADE PNDS 2026\"/>
    </mc:Choice>
  </mc:AlternateContent>
  <bookViews>
    <workbookView xWindow="-120" yWindow="-120" windowWidth="29040" windowHeight="15720" tabRatio="1000"/>
  </bookViews>
  <sheets>
    <sheet name="SIKLUS-7" sheetId="1" r:id="rId1"/>
    <sheet name="SIKLU 7_LAO HELA" sheetId="14" state="hidden" r:id="rId2"/>
    <sheet name="SIKLUS-7 KADA POSTU" sheetId="3" state="hidden" r:id="rId3"/>
    <sheet name="SIKLUS-7- SETOR" sheetId="4" state="hidden" r:id="rId4"/>
    <sheet name="GRAFIK PROGRESU ATIVIDADE" sheetId="5" state="hidden" r:id="rId5"/>
    <sheet name="Sheet1" sheetId="9" state="hidden" r:id="rId6"/>
    <sheet name="Sheet2" sheetId="15" state="hidden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4" hidden="1">'GRAFIK PROGRESU ATIVIDADE'!$A$14:$Q$17</definedName>
    <definedName name="_xlnm._FilterDatabase" localSheetId="0" hidden="1">'SIKLUS-7'!$A$15:$W$492</definedName>
    <definedName name="_xlnm._FilterDatabase" localSheetId="2" hidden="1">'SIKLUS-7 KADA POSTU'!$A$15:$Z$86</definedName>
    <definedName name="_xlnm._FilterDatabase" localSheetId="3" hidden="1">'SIKLUS-7- SETOR'!$A$79:$Z$148</definedName>
    <definedName name="DistritoLOS">[1]Lokasi!$B$3:$B$16</definedName>
    <definedName name="ItemCDLOS">[1]Lokasi!$L$3:$L$27</definedName>
    <definedName name="PostoLOS">[1]Lokasi!$E$3:$E$81</definedName>
    <definedName name="_xlnm.Print_Area" localSheetId="4">'GRAFIK PROGRESU ATIVIDADE'!$A$2:$P$164</definedName>
    <definedName name="_xlnm.Print_Area" localSheetId="0">'SIKLUS-7'!$A$1:$X$501</definedName>
    <definedName name="_xlnm.Print_Area" localSheetId="3">'SIKLUS-7- SETOR'!$A$1:$AE$148</definedName>
    <definedName name="PrioridadesProjetu">[1]Lokasi!$B$40:$B$43</definedName>
    <definedName name="Seitur">[1]Lokasi!$B$30:$B$37</definedName>
    <definedName name="StatusProjetu">[1]Lokasi!$B$25:$B$27</definedName>
    <definedName name="SucoLOS">[1]Lokasi!$I$3:$I$510</definedName>
    <definedName name="Table1">#REF!</definedName>
    <definedName name="TipoProjetu">[1]Lokasi!$B$19:$B$22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2" i="9" l="1"/>
  <c r="T17" i="9"/>
  <c r="T18" i="9"/>
  <c r="T19" i="9"/>
  <c r="T20" i="9"/>
  <c r="T16" i="9"/>
  <c r="P21" i="9"/>
  <c r="Q21" i="9"/>
  <c r="R21" i="9"/>
  <c r="S21" i="9"/>
  <c r="O21" i="9"/>
  <c r="U41" i="3"/>
  <c r="T21" i="9" l="1"/>
  <c r="U17" i="3"/>
  <c r="L98" i="4" l="1"/>
  <c r="K98" i="4"/>
  <c r="V94" i="4"/>
  <c r="W94" i="4"/>
  <c r="X94" i="4"/>
  <c r="Y94" i="4"/>
  <c r="Z94" i="4"/>
  <c r="U94" i="4"/>
  <c r="M94" i="4"/>
  <c r="K147" i="4"/>
  <c r="M69" i="3"/>
  <c r="V133" i="4"/>
  <c r="W133" i="4"/>
  <c r="X133" i="4"/>
  <c r="Y133" i="4"/>
  <c r="Z133" i="4"/>
  <c r="U133" i="4"/>
  <c r="M133" i="4"/>
  <c r="V69" i="3"/>
  <c r="W69" i="3"/>
  <c r="X69" i="3"/>
  <c r="Y69" i="3"/>
  <c r="Z69" i="3"/>
  <c r="U69" i="3"/>
  <c r="U68" i="3"/>
  <c r="D69" i="3"/>
  <c r="M37" i="3"/>
  <c r="U37" i="3"/>
  <c r="D37" i="3"/>
  <c r="A80" i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D99" i="1"/>
  <c r="D126" i="1"/>
  <c r="A101" i="1" l="1"/>
  <c r="A102" i="1" s="1"/>
  <c r="A103" i="1" s="1"/>
  <c r="A104" i="1" s="1"/>
  <c r="U131" i="4" l="1"/>
  <c r="U130" i="4"/>
  <c r="U129" i="4"/>
  <c r="K10" i="9" l="1"/>
  <c r="AA97" i="1" l="1"/>
  <c r="W146" i="4" l="1"/>
  <c r="W147" i="4" s="1"/>
  <c r="X146" i="4"/>
  <c r="X147" i="4" s="1"/>
  <c r="Y146" i="4"/>
  <c r="Y147" i="4" s="1"/>
  <c r="Z146" i="4"/>
  <c r="Z147" i="4" s="1"/>
  <c r="V146" i="4"/>
  <c r="O121" i="5" s="1"/>
  <c r="U146" i="4"/>
  <c r="J147" i="4"/>
  <c r="L147" i="4"/>
  <c r="M146" i="4"/>
  <c r="M147" i="4" s="1"/>
  <c r="W130" i="4"/>
  <c r="X130" i="4"/>
  <c r="Y130" i="4"/>
  <c r="Z130" i="4"/>
  <c r="W131" i="4"/>
  <c r="X131" i="4"/>
  <c r="Y131" i="4"/>
  <c r="Z131" i="4"/>
  <c r="V131" i="4"/>
  <c r="V130" i="4"/>
  <c r="W129" i="4"/>
  <c r="X129" i="4"/>
  <c r="Y129" i="4"/>
  <c r="Z129" i="4"/>
  <c r="V129" i="4"/>
  <c r="V128" i="4"/>
  <c r="W128" i="4"/>
  <c r="X128" i="4"/>
  <c r="Y128" i="4"/>
  <c r="Z128" i="4"/>
  <c r="J93" i="4"/>
  <c r="K93" i="4"/>
  <c r="E118" i="5" s="1"/>
  <c r="L93" i="4"/>
  <c r="V92" i="4"/>
  <c r="W92" i="4"/>
  <c r="X92" i="4"/>
  <c r="Y92" i="4"/>
  <c r="Z92" i="4"/>
  <c r="U92" i="4"/>
  <c r="P92" i="4"/>
  <c r="T92" i="4" s="1"/>
  <c r="M92" i="4"/>
  <c r="V99" i="4"/>
  <c r="W99" i="4"/>
  <c r="Z99" i="4"/>
  <c r="V100" i="4"/>
  <c r="W100" i="4"/>
  <c r="Y100" i="4"/>
  <c r="Z100" i="4"/>
  <c r="V101" i="4"/>
  <c r="W101" i="4"/>
  <c r="Y101" i="4"/>
  <c r="Z101" i="4"/>
  <c r="V102" i="4"/>
  <c r="W102" i="4"/>
  <c r="Y102" i="4"/>
  <c r="Z102" i="4"/>
  <c r="V103" i="4"/>
  <c r="W103" i="4"/>
  <c r="Y103" i="4"/>
  <c r="Z103" i="4"/>
  <c r="V104" i="4"/>
  <c r="W104" i="4"/>
  <c r="X104" i="4"/>
  <c r="Y104" i="4"/>
  <c r="Z104" i="4"/>
  <c r="V105" i="4"/>
  <c r="W105" i="4"/>
  <c r="X105" i="4"/>
  <c r="Y105" i="4"/>
  <c r="Z105" i="4"/>
  <c r="V106" i="4"/>
  <c r="W106" i="4"/>
  <c r="X106" i="4"/>
  <c r="Y106" i="4"/>
  <c r="Z106" i="4"/>
  <c r="V107" i="4"/>
  <c r="W107" i="4"/>
  <c r="Z107" i="4"/>
  <c r="V108" i="4"/>
  <c r="W108" i="4"/>
  <c r="X108" i="4"/>
  <c r="Y108" i="4"/>
  <c r="Z108" i="4"/>
  <c r="V109" i="4"/>
  <c r="W109" i="4"/>
  <c r="X109" i="4"/>
  <c r="Y109" i="4"/>
  <c r="Z109" i="4"/>
  <c r="V110" i="4"/>
  <c r="W110" i="4"/>
  <c r="X110" i="4"/>
  <c r="Y110" i="4"/>
  <c r="Z110" i="4"/>
  <c r="V111" i="4"/>
  <c r="W111" i="4"/>
  <c r="X111" i="4"/>
  <c r="Y111" i="4"/>
  <c r="Z111" i="4"/>
  <c r="V112" i="4"/>
  <c r="W112" i="4"/>
  <c r="X112" i="4"/>
  <c r="Y112" i="4"/>
  <c r="Z112" i="4"/>
  <c r="V113" i="4"/>
  <c r="W113" i="4"/>
  <c r="X113" i="4"/>
  <c r="Y113" i="4"/>
  <c r="Z113" i="4"/>
  <c r="V114" i="4"/>
  <c r="W114" i="4"/>
  <c r="Z114" i="4"/>
  <c r="V115" i="4"/>
  <c r="W115" i="4"/>
  <c r="X115" i="4"/>
  <c r="Y115" i="4"/>
  <c r="Z115" i="4"/>
  <c r="V116" i="4"/>
  <c r="W116" i="4"/>
  <c r="Y116" i="4"/>
  <c r="Z116" i="4"/>
  <c r="V117" i="4"/>
  <c r="W117" i="4"/>
  <c r="Y117" i="4"/>
  <c r="Z117" i="4"/>
  <c r="V118" i="4"/>
  <c r="W118" i="4"/>
  <c r="X118" i="4"/>
  <c r="Y118" i="4"/>
  <c r="Z118" i="4"/>
  <c r="V119" i="4"/>
  <c r="W119" i="4"/>
  <c r="X119" i="4"/>
  <c r="Y119" i="4"/>
  <c r="Z119" i="4"/>
  <c r="V120" i="4"/>
  <c r="W120" i="4"/>
  <c r="X120" i="4"/>
  <c r="Y120" i="4"/>
  <c r="Z120" i="4"/>
  <c r="V121" i="4"/>
  <c r="W121" i="4"/>
  <c r="X121" i="4"/>
  <c r="Y121" i="4"/>
  <c r="Z121" i="4"/>
  <c r="V122" i="4"/>
  <c r="W122" i="4"/>
  <c r="X122" i="4"/>
  <c r="Y122" i="4"/>
  <c r="Z122" i="4"/>
  <c r="V123" i="4"/>
  <c r="W123" i="4"/>
  <c r="X123" i="4"/>
  <c r="Y123" i="4"/>
  <c r="Z123" i="4"/>
  <c r="V124" i="4"/>
  <c r="W124" i="4"/>
  <c r="X124" i="4"/>
  <c r="Y124" i="4"/>
  <c r="Z124" i="4"/>
  <c r="V125" i="4"/>
  <c r="W125" i="4"/>
  <c r="X125" i="4"/>
  <c r="Y125" i="4"/>
  <c r="Z125" i="4"/>
  <c r="V126" i="4"/>
  <c r="W126" i="4"/>
  <c r="Y126" i="4"/>
  <c r="Z126" i="4"/>
  <c r="V127" i="4"/>
  <c r="W127" i="4"/>
  <c r="X127" i="4"/>
  <c r="Y127" i="4"/>
  <c r="Z127" i="4"/>
  <c r="V132" i="4"/>
  <c r="W132" i="4"/>
  <c r="Y132" i="4"/>
  <c r="Z132" i="4"/>
  <c r="V134" i="4"/>
  <c r="W134" i="4"/>
  <c r="X134" i="4"/>
  <c r="Y134" i="4"/>
  <c r="Z134" i="4"/>
  <c r="V135" i="4"/>
  <c r="W135" i="4"/>
  <c r="X135" i="4"/>
  <c r="Y135" i="4"/>
  <c r="Z135" i="4"/>
  <c r="V136" i="4"/>
  <c r="W136" i="4"/>
  <c r="Y136" i="4"/>
  <c r="Z136" i="4"/>
  <c r="V137" i="4"/>
  <c r="W137" i="4"/>
  <c r="X137" i="4"/>
  <c r="Y137" i="4"/>
  <c r="Z137" i="4"/>
  <c r="V138" i="4"/>
  <c r="W138" i="4"/>
  <c r="Y138" i="4"/>
  <c r="Z138" i="4"/>
  <c r="V139" i="4"/>
  <c r="W139" i="4"/>
  <c r="X139" i="4"/>
  <c r="Y139" i="4"/>
  <c r="Z139" i="4"/>
  <c r="V140" i="4"/>
  <c r="W140" i="4"/>
  <c r="Y140" i="4"/>
  <c r="Z140" i="4"/>
  <c r="V141" i="4"/>
  <c r="W141" i="4"/>
  <c r="X141" i="4"/>
  <c r="Y141" i="4"/>
  <c r="Z141" i="4"/>
  <c r="V142" i="4"/>
  <c r="W142" i="4"/>
  <c r="X142" i="4"/>
  <c r="Y142" i="4"/>
  <c r="Z142" i="4"/>
  <c r="V143" i="4"/>
  <c r="W143" i="4"/>
  <c r="Y143" i="4"/>
  <c r="Z143" i="4"/>
  <c r="V144" i="4"/>
  <c r="W144" i="4"/>
  <c r="Y144" i="4"/>
  <c r="Z144" i="4"/>
  <c r="V95" i="4"/>
  <c r="W95" i="4"/>
  <c r="X95" i="4"/>
  <c r="Y95" i="4"/>
  <c r="Z95" i="4"/>
  <c r="V96" i="4"/>
  <c r="W96" i="4"/>
  <c r="X96" i="4"/>
  <c r="Y96" i="4"/>
  <c r="Z96" i="4"/>
  <c r="V97" i="4"/>
  <c r="W97" i="4"/>
  <c r="Y97" i="4"/>
  <c r="Z97" i="4"/>
  <c r="V91" i="4"/>
  <c r="W91" i="4"/>
  <c r="X91" i="4"/>
  <c r="Y91" i="4"/>
  <c r="Z91" i="4"/>
  <c r="V82" i="4"/>
  <c r="W82" i="4"/>
  <c r="Y82" i="4"/>
  <c r="Z82" i="4"/>
  <c r="V83" i="4"/>
  <c r="W83" i="4"/>
  <c r="X83" i="4"/>
  <c r="Y83" i="4"/>
  <c r="Z83" i="4"/>
  <c r="V84" i="4"/>
  <c r="W84" i="4"/>
  <c r="Y84" i="4"/>
  <c r="Z84" i="4"/>
  <c r="V85" i="4"/>
  <c r="W85" i="4"/>
  <c r="X85" i="4"/>
  <c r="Y85" i="4"/>
  <c r="Z85" i="4"/>
  <c r="V86" i="4"/>
  <c r="W86" i="4"/>
  <c r="X86" i="4"/>
  <c r="Y86" i="4"/>
  <c r="Z86" i="4"/>
  <c r="V87" i="4"/>
  <c r="W87" i="4"/>
  <c r="X87" i="4"/>
  <c r="Y87" i="4"/>
  <c r="Z87" i="4"/>
  <c r="V88" i="4"/>
  <c r="W88" i="4"/>
  <c r="X88" i="4"/>
  <c r="Y88" i="4"/>
  <c r="Z88" i="4"/>
  <c r="V89" i="4"/>
  <c r="W89" i="4"/>
  <c r="Z89" i="4"/>
  <c r="V80" i="4"/>
  <c r="W80" i="4"/>
  <c r="Y80" i="4"/>
  <c r="Z80" i="4"/>
  <c r="V76" i="3"/>
  <c r="W76" i="3"/>
  <c r="X76" i="3"/>
  <c r="Y76" i="3"/>
  <c r="Z76" i="3"/>
  <c r="V77" i="3"/>
  <c r="W77" i="3"/>
  <c r="Y77" i="3"/>
  <c r="Z77" i="3"/>
  <c r="V78" i="3"/>
  <c r="W78" i="3"/>
  <c r="X78" i="3"/>
  <c r="Y78" i="3"/>
  <c r="Z78" i="3"/>
  <c r="V79" i="3"/>
  <c r="W79" i="3"/>
  <c r="X79" i="3"/>
  <c r="Y79" i="3"/>
  <c r="Z79" i="3"/>
  <c r="V80" i="3"/>
  <c r="W80" i="3"/>
  <c r="X80" i="3"/>
  <c r="Y80" i="3"/>
  <c r="Z80" i="3"/>
  <c r="V81" i="3"/>
  <c r="W81" i="3"/>
  <c r="Y81" i="3"/>
  <c r="Z81" i="3"/>
  <c r="V82" i="3"/>
  <c r="W82" i="3"/>
  <c r="Z82" i="3"/>
  <c r="V83" i="3"/>
  <c r="W83" i="3"/>
  <c r="Y83" i="3"/>
  <c r="Z83" i="3"/>
  <c r="V84" i="3"/>
  <c r="W84" i="3"/>
  <c r="Y84" i="3"/>
  <c r="Z84" i="3"/>
  <c r="V67" i="3"/>
  <c r="W67" i="3"/>
  <c r="Y67" i="3"/>
  <c r="Z67" i="3"/>
  <c r="V68" i="3"/>
  <c r="W68" i="3"/>
  <c r="X68" i="3"/>
  <c r="Y68" i="3"/>
  <c r="Z68" i="3"/>
  <c r="V70" i="3"/>
  <c r="W70" i="3"/>
  <c r="X70" i="3"/>
  <c r="Y70" i="3"/>
  <c r="Z70" i="3"/>
  <c r="V71" i="3"/>
  <c r="W71" i="3"/>
  <c r="X71" i="3"/>
  <c r="Y71" i="3"/>
  <c r="Z71" i="3"/>
  <c r="V72" i="3"/>
  <c r="W72" i="3"/>
  <c r="Y72" i="3"/>
  <c r="Z72" i="3"/>
  <c r="V73" i="3"/>
  <c r="W73" i="3"/>
  <c r="X73" i="3"/>
  <c r="Y73" i="3"/>
  <c r="Z73" i="3"/>
  <c r="V74" i="3"/>
  <c r="W74" i="3"/>
  <c r="Y74" i="3"/>
  <c r="Z74" i="3"/>
  <c r="V63" i="3"/>
  <c r="W63" i="3"/>
  <c r="X63" i="3"/>
  <c r="Y63" i="3"/>
  <c r="Z63" i="3"/>
  <c r="V64" i="3"/>
  <c r="W64" i="3"/>
  <c r="X64" i="3"/>
  <c r="Y64" i="3"/>
  <c r="Z64" i="3"/>
  <c r="V65" i="3"/>
  <c r="W65" i="3"/>
  <c r="X65" i="3"/>
  <c r="Y65" i="3"/>
  <c r="Z65" i="3"/>
  <c r="V57" i="3"/>
  <c r="W57" i="3"/>
  <c r="Y57" i="3"/>
  <c r="Z57" i="3"/>
  <c r="V58" i="3"/>
  <c r="W58" i="3"/>
  <c r="X58" i="3"/>
  <c r="Y58" i="3"/>
  <c r="Z58" i="3"/>
  <c r="V59" i="3"/>
  <c r="W59" i="3"/>
  <c r="X59" i="3"/>
  <c r="Y59" i="3"/>
  <c r="Z59" i="3"/>
  <c r="V60" i="3"/>
  <c r="W60" i="3"/>
  <c r="X60" i="3"/>
  <c r="Y60" i="3"/>
  <c r="Z60" i="3"/>
  <c r="V61" i="3"/>
  <c r="W61" i="3"/>
  <c r="X61" i="3"/>
  <c r="Y61" i="3"/>
  <c r="Z61" i="3"/>
  <c r="V49" i="3"/>
  <c r="W49" i="3"/>
  <c r="X49" i="3"/>
  <c r="Y49" i="3"/>
  <c r="Z49" i="3"/>
  <c r="V50" i="3"/>
  <c r="W50" i="3"/>
  <c r="X50" i="3"/>
  <c r="Y50" i="3"/>
  <c r="Z50" i="3"/>
  <c r="V51" i="3"/>
  <c r="W51" i="3"/>
  <c r="X51" i="3"/>
  <c r="Y51" i="3"/>
  <c r="Z51" i="3"/>
  <c r="V52" i="3"/>
  <c r="W52" i="3"/>
  <c r="X52" i="3"/>
  <c r="Y52" i="3"/>
  <c r="Z52" i="3"/>
  <c r="V53" i="3"/>
  <c r="W53" i="3"/>
  <c r="X53" i="3"/>
  <c r="Y53" i="3"/>
  <c r="Z53" i="3"/>
  <c r="V54" i="3"/>
  <c r="W54" i="3"/>
  <c r="X54" i="3"/>
  <c r="Y54" i="3"/>
  <c r="Z54" i="3"/>
  <c r="V55" i="3"/>
  <c r="W55" i="3"/>
  <c r="X55" i="3"/>
  <c r="Y55" i="3"/>
  <c r="Z55" i="3"/>
  <c r="V40" i="3"/>
  <c r="W40" i="3"/>
  <c r="X40" i="3"/>
  <c r="Y40" i="3"/>
  <c r="Z40" i="3"/>
  <c r="V41" i="3"/>
  <c r="W41" i="3"/>
  <c r="Y41" i="3"/>
  <c r="Z41" i="3"/>
  <c r="V42" i="3"/>
  <c r="W42" i="3"/>
  <c r="Y42" i="3"/>
  <c r="Z42" i="3"/>
  <c r="V43" i="3"/>
  <c r="W43" i="3"/>
  <c r="X43" i="3"/>
  <c r="Y43" i="3"/>
  <c r="Z43" i="3"/>
  <c r="V44" i="3"/>
  <c r="W44" i="3"/>
  <c r="X44" i="3"/>
  <c r="Y44" i="3"/>
  <c r="Z44" i="3"/>
  <c r="V45" i="3"/>
  <c r="W45" i="3"/>
  <c r="X45" i="3"/>
  <c r="Y45" i="3"/>
  <c r="Z45" i="3"/>
  <c r="V46" i="3"/>
  <c r="W46" i="3"/>
  <c r="X46" i="3"/>
  <c r="Y46" i="3"/>
  <c r="Z46" i="3"/>
  <c r="V47" i="3"/>
  <c r="W47" i="3"/>
  <c r="Y47" i="3"/>
  <c r="Z47" i="3"/>
  <c r="V27" i="3"/>
  <c r="W27" i="3"/>
  <c r="X27" i="3"/>
  <c r="Y27" i="3"/>
  <c r="Z27" i="3"/>
  <c r="V28" i="3"/>
  <c r="W28" i="3"/>
  <c r="X28" i="3"/>
  <c r="Y28" i="3"/>
  <c r="Z28" i="3"/>
  <c r="V29" i="3"/>
  <c r="W29" i="3"/>
  <c r="Z29" i="3"/>
  <c r="V30" i="3"/>
  <c r="W30" i="3"/>
  <c r="X30" i="3"/>
  <c r="Y30" i="3"/>
  <c r="Z30" i="3"/>
  <c r="V31" i="3"/>
  <c r="W31" i="3"/>
  <c r="X31" i="3"/>
  <c r="Y31" i="3"/>
  <c r="Z31" i="3"/>
  <c r="V32" i="3"/>
  <c r="W32" i="3"/>
  <c r="X32" i="3"/>
  <c r="Y32" i="3"/>
  <c r="Z32" i="3"/>
  <c r="V33" i="3"/>
  <c r="W33" i="3"/>
  <c r="X33" i="3"/>
  <c r="Y33" i="3"/>
  <c r="Z33" i="3"/>
  <c r="V34" i="3"/>
  <c r="W34" i="3"/>
  <c r="X34" i="3"/>
  <c r="Y34" i="3"/>
  <c r="Z34" i="3"/>
  <c r="V35" i="3"/>
  <c r="W35" i="3"/>
  <c r="X35" i="3"/>
  <c r="Y35" i="3"/>
  <c r="Z35" i="3"/>
  <c r="V36" i="3"/>
  <c r="W36" i="3"/>
  <c r="X36" i="3"/>
  <c r="Y36" i="3"/>
  <c r="Z36" i="3"/>
  <c r="V38" i="3"/>
  <c r="W38" i="3"/>
  <c r="Z38" i="3"/>
  <c r="V16" i="3"/>
  <c r="W16" i="3"/>
  <c r="Y16" i="3"/>
  <c r="Z16" i="3"/>
  <c r="V17" i="3"/>
  <c r="W17" i="3"/>
  <c r="Z17" i="3"/>
  <c r="V18" i="3"/>
  <c r="W18" i="3"/>
  <c r="Y18" i="3"/>
  <c r="Z18" i="3"/>
  <c r="V19" i="3"/>
  <c r="W19" i="3"/>
  <c r="Y19" i="3"/>
  <c r="Z19" i="3"/>
  <c r="V20" i="3"/>
  <c r="W20" i="3"/>
  <c r="Y20" i="3"/>
  <c r="Z20" i="3"/>
  <c r="V21" i="3"/>
  <c r="W21" i="3"/>
  <c r="Y21" i="3"/>
  <c r="Z21" i="3"/>
  <c r="V22" i="3"/>
  <c r="W22" i="3"/>
  <c r="Y22" i="3"/>
  <c r="Z22" i="3"/>
  <c r="V23" i="3"/>
  <c r="W23" i="3"/>
  <c r="X23" i="3"/>
  <c r="Y23" i="3"/>
  <c r="Z23" i="3"/>
  <c r="V24" i="3"/>
  <c r="W24" i="3"/>
  <c r="X24" i="3"/>
  <c r="Y24" i="3"/>
  <c r="Z24" i="3"/>
  <c r="V25" i="3"/>
  <c r="W25" i="3"/>
  <c r="X25" i="3"/>
  <c r="Y25" i="3"/>
  <c r="Z25" i="3"/>
  <c r="U144" i="4"/>
  <c r="U143" i="4"/>
  <c r="U142" i="4"/>
  <c r="U141" i="4"/>
  <c r="U140" i="4"/>
  <c r="U139" i="4"/>
  <c r="U97" i="4"/>
  <c r="U89" i="4"/>
  <c r="U88" i="4"/>
  <c r="U84" i="3"/>
  <c r="U83" i="3"/>
  <c r="U82" i="3"/>
  <c r="U81" i="3"/>
  <c r="U80" i="3"/>
  <c r="U79" i="3"/>
  <c r="U78" i="3"/>
  <c r="U77" i="3"/>
  <c r="U76" i="3"/>
  <c r="U138" i="4"/>
  <c r="U137" i="4"/>
  <c r="U136" i="4"/>
  <c r="U135" i="4"/>
  <c r="U134" i="4"/>
  <c r="U132" i="4"/>
  <c r="U87" i="4"/>
  <c r="U74" i="3"/>
  <c r="U73" i="3"/>
  <c r="U72" i="3"/>
  <c r="U71" i="3"/>
  <c r="U70" i="3"/>
  <c r="U67" i="3"/>
  <c r="U65" i="3"/>
  <c r="U64" i="3"/>
  <c r="U63" i="3"/>
  <c r="U124" i="4"/>
  <c r="U123" i="4"/>
  <c r="U122" i="4"/>
  <c r="U86" i="4"/>
  <c r="U85" i="4"/>
  <c r="U54" i="3"/>
  <c r="U53" i="3"/>
  <c r="U52" i="3"/>
  <c r="U51" i="3"/>
  <c r="U50" i="3"/>
  <c r="U49" i="3"/>
  <c r="U128" i="4"/>
  <c r="U127" i="4"/>
  <c r="U126" i="4"/>
  <c r="U96" i="4"/>
  <c r="U95" i="4"/>
  <c r="U61" i="3"/>
  <c r="U60" i="3"/>
  <c r="U59" i="3"/>
  <c r="U58" i="3"/>
  <c r="U57" i="3"/>
  <c r="U121" i="4"/>
  <c r="U120" i="4"/>
  <c r="U119" i="4"/>
  <c r="U118" i="4"/>
  <c r="U117" i="4"/>
  <c r="U115" i="4"/>
  <c r="U84" i="4"/>
  <c r="U47" i="3"/>
  <c r="U46" i="3"/>
  <c r="U45" i="3"/>
  <c r="U44" i="3"/>
  <c r="U43" i="3"/>
  <c r="U42" i="3"/>
  <c r="U40" i="3"/>
  <c r="U114" i="4"/>
  <c r="U113" i="4"/>
  <c r="U112" i="4"/>
  <c r="U111" i="4"/>
  <c r="U110" i="4"/>
  <c r="U109" i="4"/>
  <c r="U108" i="4"/>
  <c r="U107" i="4"/>
  <c r="U106" i="4"/>
  <c r="U91" i="4"/>
  <c r="U38" i="3"/>
  <c r="U36" i="3"/>
  <c r="U35" i="3"/>
  <c r="U34" i="3"/>
  <c r="U33" i="3"/>
  <c r="U32" i="3"/>
  <c r="U31" i="3"/>
  <c r="U30" i="3"/>
  <c r="U29" i="3"/>
  <c r="U28" i="3"/>
  <c r="U27" i="3"/>
  <c r="U105" i="4"/>
  <c r="U104" i="4"/>
  <c r="U103" i="4"/>
  <c r="U102" i="4"/>
  <c r="U101" i="4"/>
  <c r="U100" i="4"/>
  <c r="U99" i="4"/>
  <c r="U83" i="4"/>
  <c r="U82" i="4"/>
  <c r="U80" i="4"/>
  <c r="U81" i="4" s="1"/>
  <c r="U25" i="3"/>
  <c r="U24" i="3"/>
  <c r="U23" i="3"/>
  <c r="U22" i="3"/>
  <c r="U21" i="3"/>
  <c r="U20" i="3"/>
  <c r="U19" i="3"/>
  <c r="U18" i="3"/>
  <c r="U16" i="3"/>
  <c r="P121" i="5" l="1"/>
  <c r="U75" i="3"/>
  <c r="U93" i="4"/>
  <c r="U98" i="4"/>
  <c r="U147" i="4"/>
  <c r="U90" i="4"/>
  <c r="E121" i="5"/>
  <c r="D121" i="5"/>
  <c r="F121" i="5"/>
  <c r="V147" i="4"/>
  <c r="Y66" i="3"/>
  <c r="Z66" i="3"/>
  <c r="R92" i="4"/>
  <c r="V56" i="3"/>
  <c r="W62" i="3"/>
  <c r="V66" i="3"/>
  <c r="W66" i="3"/>
  <c r="Z62" i="3"/>
  <c r="W56" i="3"/>
  <c r="X66" i="3"/>
  <c r="Y56" i="3"/>
  <c r="V26" i="3"/>
  <c r="X56" i="3"/>
  <c r="Z56" i="3"/>
  <c r="W39" i="3"/>
  <c r="Z26" i="3"/>
  <c r="W26" i="3"/>
  <c r="V48" i="3"/>
  <c r="V75" i="3"/>
  <c r="Z48" i="3"/>
  <c r="W48" i="3"/>
  <c r="Y62" i="3"/>
  <c r="V62" i="3"/>
  <c r="Z75" i="3"/>
  <c r="W75" i="3"/>
  <c r="Z85" i="3"/>
  <c r="W85" i="3"/>
  <c r="Z39" i="3"/>
  <c r="Y48" i="3"/>
  <c r="V85" i="3"/>
  <c r="Y75" i="3"/>
  <c r="V39" i="3"/>
  <c r="N121" i="5" l="1"/>
  <c r="G121" i="5"/>
  <c r="Z145" i="4" l="1"/>
  <c r="Y81" i="4"/>
  <c r="Z81" i="4"/>
  <c r="Z90" i="4"/>
  <c r="X93" i="4"/>
  <c r="Y93" i="4"/>
  <c r="Z93" i="4"/>
  <c r="Y98" i="4"/>
  <c r="Z98" i="4"/>
  <c r="W145" i="4"/>
  <c r="V145" i="4"/>
  <c r="W98" i="4"/>
  <c r="P119" i="5" s="1"/>
  <c r="V98" i="4"/>
  <c r="O119" i="5" s="1"/>
  <c r="W93" i="4"/>
  <c r="P118" i="5" s="1"/>
  <c r="V93" i="4"/>
  <c r="W81" i="4"/>
  <c r="V81" i="4"/>
  <c r="N116" i="5"/>
  <c r="N117" i="5"/>
  <c r="W90" i="4"/>
  <c r="V90" i="4"/>
  <c r="J90" i="4"/>
  <c r="L90" i="4"/>
  <c r="F117" i="5" s="1"/>
  <c r="J81" i="4"/>
  <c r="D116" i="5" s="1"/>
  <c r="L81" i="4"/>
  <c r="K81" i="4"/>
  <c r="D118" i="5"/>
  <c r="F118" i="5"/>
  <c r="F119" i="5"/>
  <c r="J98" i="4"/>
  <c r="K145" i="4"/>
  <c r="L145" i="4"/>
  <c r="J145" i="4"/>
  <c r="K90" i="4"/>
  <c r="E117" i="5" s="1"/>
  <c r="M144" i="4"/>
  <c r="M143" i="4"/>
  <c r="M142" i="4"/>
  <c r="M141" i="4"/>
  <c r="M140" i="4"/>
  <c r="M139" i="4"/>
  <c r="M138" i="4"/>
  <c r="M137" i="4"/>
  <c r="M136" i="4"/>
  <c r="M135" i="4"/>
  <c r="M134" i="4"/>
  <c r="M132" i="4"/>
  <c r="M131" i="4"/>
  <c r="M130" i="4"/>
  <c r="M129" i="4"/>
  <c r="M128" i="4"/>
  <c r="M127" i="4"/>
  <c r="M126" i="4"/>
  <c r="M125" i="4"/>
  <c r="M124" i="4"/>
  <c r="M123" i="4"/>
  <c r="M122" i="4"/>
  <c r="M121" i="4"/>
  <c r="M120" i="4"/>
  <c r="M119" i="4"/>
  <c r="M118" i="4"/>
  <c r="M117" i="4"/>
  <c r="M116" i="4"/>
  <c r="M115" i="4"/>
  <c r="M114" i="4"/>
  <c r="M113" i="4"/>
  <c r="M112" i="4"/>
  <c r="M111" i="4"/>
  <c r="M110" i="4"/>
  <c r="M109" i="4"/>
  <c r="M108" i="4"/>
  <c r="M107" i="4"/>
  <c r="M106" i="4"/>
  <c r="M105" i="4"/>
  <c r="M104" i="4"/>
  <c r="M103" i="4"/>
  <c r="M102" i="4"/>
  <c r="M101" i="4"/>
  <c r="M100" i="4"/>
  <c r="M99" i="4"/>
  <c r="M97" i="4"/>
  <c r="M96" i="4"/>
  <c r="M95" i="4"/>
  <c r="M91" i="4"/>
  <c r="M93" i="4" s="1"/>
  <c r="M89" i="4"/>
  <c r="M88" i="4"/>
  <c r="M87" i="4"/>
  <c r="M86" i="4"/>
  <c r="M85" i="4"/>
  <c r="M84" i="4"/>
  <c r="M83" i="4"/>
  <c r="M82" i="4"/>
  <c r="M80" i="4"/>
  <c r="M81" i="4" s="1"/>
  <c r="U85" i="3"/>
  <c r="N75" i="5" s="1"/>
  <c r="P75" i="5"/>
  <c r="O75" i="5"/>
  <c r="K85" i="3"/>
  <c r="L85" i="3"/>
  <c r="J85" i="3"/>
  <c r="K75" i="3"/>
  <c r="L75" i="3"/>
  <c r="J75" i="3"/>
  <c r="U66" i="3"/>
  <c r="N72" i="5" s="1"/>
  <c r="P72" i="5"/>
  <c r="O72" i="5"/>
  <c r="L66" i="3"/>
  <c r="J66" i="3"/>
  <c r="K66" i="3"/>
  <c r="P73" i="5"/>
  <c r="J56" i="3"/>
  <c r="L56" i="3"/>
  <c r="K56" i="3"/>
  <c r="U62" i="3"/>
  <c r="J62" i="3"/>
  <c r="L62" i="3"/>
  <c r="K62" i="3"/>
  <c r="U48" i="3"/>
  <c r="P70" i="5"/>
  <c r="O70" i="5"/>
  <c r="K48" i="3"/>
  <c r="L48" i="3"/>
  <c r="J48" i="3"/>
  <c r="U39" i="3"/>
  <c r="N69" i="5" s="1"/>
  <c r="P69" i="5"/>
  <c r="K39" i="3"/>
  <c r="L39" i="3"/>
  <c r="J39" i="3"/>
  <c r="U26" i="3"/>
  <c r="N68" i="5" s="1"/>
  <c r="J26" i="3"/>
  <c r="L26" i="3"/>
  <c r="F68" i="5" s="1"/>
  <c r="K26" i="3"/>
  <c r="M17" i="3"/>
  <c r="M18" i="3"/>
  <c r="M19" i="3"/>
  <c r="M20" i="3"/>
  <c r="M21" i="3"/>
  <c r="M22" i="3"/>
  <c r="M23" i="3"/>
  <c r="M24" i="3"/>
  <c r="M25" i="3"/>
  <c r="M27" i="3"/>
  <c r="M28" i="3"/>
  <c r="M29" i="3"/>
  <c r="M30" i="3"/>
  <c r="M31" i="3"/>
  <c r="M32" i="3"/>
  <c r="M33" i="3"/>
  <c r="M34" i="3"/>
  <c r="M35" i="3"/>
  <c r="M36" i="3"/>
  <c r="M38" i="3"/>
  <c r="M40" i="3"/>
  <c r="M41" i="3"/>
  <c r="M42" i="3"/>
  <c r="M43" i="3"/>
  <c r="M44" i="3"/>
  <c r="M45" i="3"/>
  <c r="M46" i="3"/>
  <c r="M47" i="3"/>
  <c r="M49" i="3"/>
  <c r="M50" i="3"/>
  <c r="M51" i="3"/>
  <c r="M52" i="3"/>
  <c r="M53" i="3"/>
  <c r="M54" i="3"/>
  <c r="M55" i="3"/>
  <c r="M57" i="3"/>
  <c r="M58" i="3"/>
  <c r="M59" i="3"/>
  <c r="M60" i="3"/>
  <c r="M61" i="3"/>
  <c r="M63" i="3"/>
  <c r="M64" i="3"/>
  <c r="M65" i="3"/>
  <c r="M67" i="3"/>
  <c r="M68" i="3"/>
  <c r="M70" i="3"/>
  <c r="M71" i="3"/>
  <c r="M72" i="3"/>
  <c r="M73" i="3"/>
  <c r="M74" i="3"/>
  <c r="M76" i="3"/>
  <c r="M77" i="3"/>
  <c r="M78" i="3"/>
  <c r="M79" i="3"/>
  <c r="M80" i="3"/>
  <c r="M81" i="3"/>
  <c r="M82" i="3"/>
  <c r="M83" i="3"/>
  <c r="M84" i="3"/>
  <c r="M16" i="3"/>
  <c r="K120" i="5"/>
  <c r="J120" i="5"/>
  <c r="I120" i="5"/>
  <c r="K119" i="5"/>
  <c r="J119" i="5"/>
  <c r="I119" i="5"/>
  <c r="K118" i="5"/>
  <c r="J118" i="5"/>
  <c r="I118" i="5"/>
  <c r="K117" i="5"/>
  <c r="J117" i="5"/>
  <c r="I117" i="5"/>
  <c r="K116" i="5"/>
  <c r="J116" i="5"/>
  <c r="I116" i="5"/>
  <c r="Q50" i="5"/>
  <c r="A30" i="5"/>
  <c r="A31" i="5" s="1"/>
  <c r="A32" i="5" s="1"/>
  <c r="W26" i="5"/>
  <c r="A23" i="5"/>
  <c r="A24" i="5" s="1"/>
  <c r="K15" i="5"/>
  <c r="K16" i="5" s="1"/>
  <c r="J15" i="5"/>
  <c r="I15" i="5"/>
  <c r="I16" i="5" s="1"/>
  <c r="M48" i="3" l="1"/>
  <c r="M62" i="3"/>
  <c r="M98" i="4"/>
  <c r="M117" i="5"/>
  <c r="K148" i="4"/>
  <c r="E75" i="5"/>
  <c r="D70" i="5"/>
  <c r="D71" i="5"/>
  <c r="D68" i="5"/>
  <c r="E71" i="5"/>
  <c r="D74" i="5"/>
  <c r="E72" i="5"/>
  <c r="E74" i="5"/>
  <c r="E70" i="5"/>
  <c r="F72" i="5"/>
  <c r="V148" i="4"/>
  <c r="Z148" i="4"/>
  <c r="W148" i="4"/>
  <c r="O120" i="5"/>
  <c r="P120" i="5"/>
  <c r="O68" i="5"/>
  <c r="E119" i="5"/>
  <c r="Z86" i="3"/>
  <c r="D72" i="5"/>
  <c r="P74" i="5"/>
  <c r="P68" i="5"/>
  <c r="F74" i="5"/>
  <c r="D75" i="5"/>
  <c r="N74" i="5"/>
  <c r="N71" i="5"/>
  <c r="M85" i="3"/>
  <c r="D69" i="5"/>
  <c r="O71" i="5"/>
  <c r="N70" i="5"/>
  <c r="P116" i="5"/>
  <c r="D119" i="5"/>
  <c r="D120" i="5"/>
  <c r="O118" i="5"/>
  <c r="E116" i="5"/>
  <c r="J148" i="4"/>
  <c r="D117" i="5"/>
  <c r="M90" i="4"/>
  <c r="G118" i="5"/>
  <c r="N118" i="5"/>
  <c r="M145" i="4"/>
  <c r="N119" i="5"/>
  <c r="P117" i="5"/>
  <c r="O117" i="5"/>
  <c r="L148" i="4"/>
  <c r="F120" i="5"/>
  <c r="O116" i="5"/>
  <c r="E120" i="5"/>
  <c r="F116" i="5"/>
  <c r="V86" i="3"/>
  <c r="O69" i="5"/>
  <c r="W86" i="3"/>
  <c r="E68" i="5"/>
  <c r="F71" i="5"/>
  <c r="F75" i="5"/>
  <c r="O74" i="5"/>
  <c r="P71" i="5"/>
  <c r="E69" i="5"/>
  <c r="O73" i="5"/>
  <c r="F69" i="5"/>
  <c r="M75" i="3"/>
  <c r="F70" i="5"/>
  <c r="D73" i="5"/>
  <c r="J86" i="3"/>
  <c r="L86" i="3"/>
  <c r="F73" i="5"/>
  <c r="K86" i="3"/>
  <c r="E73" i="5"/>
  <c r="M116" i="5"/>
  <c r="L120" i="5"/>
  <c r="L118" i="5"/>
  <c r="M118" i="5"/>
  <c r="M119" i="5"/>
  <c r="M66" i="3"/>
  <c r="M56" i="3"/>
  <c r="M26" i="3"/>
  <c r="M39" i="3"/>
  <c r="L15" i="5"/>
  <c r="L117" i="5"/>
  <c r="M120" i="5"/>
  <c r="M15" i="5"/>
  <c r="J16" i="5"/>
  <c r="M16" i="5" s="1"/>
  <c r="L116" i="5"/>
  <c r="K122" i="5"/>
  <c r="I122" i="5"/>
  <c r="J122" i="5"/>
  <c r="L119" i="5"/>
  <c r="G68" i="5" l="1"/>
  <c r="M86" i="3"/>
  <c r="G70" i="5"/>
  <c r="G74" i="5"/>
  <c r="G71" i="5"/>
  <c r="G72" i="5"/>
  <c r="M148" i="4"/>
  <c r="O122" i="5"/>
  <c r="P122" i="5"/>
  <c r="G117" i="5"/>
  <c r="P76" i="5"/>
  <c r="E76" i="5"/>
  <c r="D122" i="5"/>
  <c r="G75" i="5"/>
  <c r="G119" i="5"/>
  <c r="D76" i="5"/>
  <c r="F76" i="5"/>
  <c r="O76" i="5"/>
  <c r="G69" i="5"/>
  <c r="G120" i="5"/>
  <c r="G116" i="5"/>
  <c r="F122" i="5"/>
  <c r="E122" i="5"/>
  <c r="D15" i="5"/>
  <c r="D16" i="5" s="1"/>
  <c r="D22" i="5" s="1"/>
  <c r="E15" i="5"/>
  <c r="E16" i="5" s="1"/>
  <c r="D23" i="5" s="1"/>
  <c r="G73" i="5"/>
  <c r="F15" i="5"/>
  <c r="F16" i="5" s="1"/>
  <c r="D24" i="5" s="1"/>
  <c r="M122" i="5"/>
  <c r="L122" i="5"/>
  <c r="L16" i="5"/>
  <c r="G122" i="5" l="1"/>
  <c r="G76" i="5"/>
  <c r="H73" i="5" s="1"/>
  <c r="D25" i="5"/>
  <c r="E22" i="5" s="1"/>
  <c r="G15" i="5"/>
  <c r="H15" i="5" s="1"/>
  <c r="H16" i="5" s="1"/>
  <c r="H69" i="5" l="1"/>
  <c r="H75" i="5"/>
  <c r="H68" i="5"/>
  <c r="H70" i="5"/>
  <c r="H74" i="5"/>
  <c r="E23" i="5"/>
  <c r="E24" i="5"/>
  <c r="G16" i="5"/>
  <c r="H76" i="5" l="1"/>
  <c r="E25" i="5"/>
  <c r="S148" i="4"/>
  <c r="Q148" i="4"/>
  <c r="O148" i="4"/>
  <c r="A82" i="4"/>
  <c r="A83" i="4" s="1"/>
  <c r="A84" i="4" s="1"/>
  <c r="A85" i="4" s="1"/>
  <c r="A86" i="4" s="1"/>
  <c r="A87" i="4" s="1"/>
  <c r="A88" i="4" s="1"/>
  <c r="A89" i="4" s="1"/>
  <c r="A91" i="4" s="1"/>
  <c r="N91" i="4"/>
  <c r="P91" i="4" s="1"/>
  <c r="T91" i="4" s="1"/>
  <c r="D91" i="4"/>
  <c r="N80" i="4"/>
  <c r="P80" i="4" s="1"/>
  <c r="T80" i="4" s="1"/>
  <c r="D80" i="4"/>
  <c r="Z76" i="4"/>
  <c r="W76" i="4"/>
  <c r="V76" i="4"/>
  <c r="S76" i="4"/>
  <c r="O76" i="4"/>
  <c r="M76" i="4"/>
  <c r="X75" i="4"/>
  <c r="P75" i="4"/>
  <c r="T75" i="4" s="1"/>
  <c r="D75" i="4"/>
  <c r="X74" i="4"/>
  <c r="P74" i="4"/>
  <c r="T74" i="4" s="1"/>
  <c r="D74" i="4"/>
  <c r="Y73" i="4"/>
  <c r="X73" i="4"/>
  <c r="P73" i="4"/>
  <c r="T73" i="4" s="1"/>
  <c r="D73" i="4"/>
  <c r="X72" i="4"/>
  <c r="P72" i="4"/>
  <c r="T72" i="4" s="1"/>
  <c r="D72" i="4"/>
  <c r="P71" i="4"/>
  <c r="T71" i="4" s="1"/>
  <c r="D71" i="4"/>
  <c r="P70" i="4"/>
  <c r="T70" i="4" s="1"/>
  <c r="D70" i="4"/>
  <c r="P69" i="4"/>
  <c r="R69" i="4" s="1"/>
  <c r="D69" i="4"/>
  <c r="X68" i="4"/>
  <c r="P68" i="4"/>
  <c r="T68" i="4" s="1"/>
  <c r="D68" i="4"/>
  <c r="P67" i="4"/>
  <c r="T67" i="4" s="1"/>
  <c r="D67" i="4"/>
  <c r="X66" i="4"/>
  <c r="P66" i="4"/>
  <c r="T66" i="4" s="1"/>
  <c r="D66" i="4"/>
  <c r="P65" i="4"/>
  <c r="T65" i="4" s="1"/>
  <c r="D65" i="4"/>
  <c r="X64" i="4"/>
  <c r="Q64" i="4"/>
  <c r="P64" i="4"/>
  <c r="D64" i="4"/>
  <c r="P63" i="4"/>
  <c r="R63" i="4" s="1"/>
  <c r="D63" i="4"/>
  <c r="Q62" i="4"/>
  <c r="P62" i="4"/>
  <c r="D62" i="4"/>
  <c r="P61" i="4"/>
  <c r="T61" i="4" s="1"/>
  <c r="D61" i="4"/>
  <c r="X60" i="4"/>
  <c r="P60" i="4"/>
  <c r="T60" i="4" s="1"/>
  <c r="D60" i="4"/>
  <c r="P59" i="4"/>
  <c r="R59" i="4" s="1"/>
  <c r="D59" i="4"/>
  <c r="P58" i="4"/>
  <c r="T58" i="4" s="1"/>
  <c r="D58" i="4"/>
  <c r="P57" i="4"/>
  <c r="R57" i="4" s="1"/>
  <c r="D57" i="4"/>
  <c r="P56" i="4"/>
  <c r="T56" i="4" s="1"/>
  <c r="D56" i="4"/>
  <c r="P55" i="4"/>
  <c r="R55" i="4" s="1"/>
  <c r="D55" i="4"/>
  <c r="P54" i="4"/>
  <c r="R54" i="4" s="1"/>
  <c r="D54" i="4"/>
  <c r="P53" i="4"/>
  <c r="T53" i="4" s="1"/>
  <c r="D53" i="4"/>
  <c r="X52" i="4"/>
  <c r="P52" i="4"/>
  <c r="R52" i="4" s="1"/>
  <c r="D52" i="4"/>
  <c r="U51" i="4"/>
  <c r="P51" i="4"/>
  <c r="R51" i="4" s="1"/>
  <c r="D51" i="4"/>
  <c r="P50" i="4"/>
  <c r="T50" i="4" s="1"/>
  <c r="P49" i="4"/>
  <c r="T49" i="4" s="1"/>
  <c r="D49" i="4"/>
  <c r="P48" i="4"/>
  <c r="R48" i="4" s="1"/>
  <c r="D48" i="4"/>
  <c r="U47" i="4"/>
  <c r="P47" i="4"/>
  <c r="T47" i="4" s="1"/>
  <c r="D47" i="4"/>
  <c r="U46" i="4"/>
  <c r="P46" i="4"/>
  <c r="R46" i="4" s="1"/>
  <c r="D46" i="4"/>
  <c r="P45" i="4"/>
  <c r="T45" i="4" s="1"/>
  <c r="D45" i="4"/>
  <c r="X44" i="4"/>
  <c r="P44" i="4"/>
  <c r="T44" i="4" s="1"/>
  <c r="D44" i="4"/>
  <c r="P43" i="4"/>
  <c r="R43" i="4" s="1"/>
  <c r="D43" i="4"/>
  <c r="P42" i="4"/>
  <c r="R42" i="4" s="1"/>
  <c r="D42" i="4"/>
  <c r="P41" i="4"/>
  <c r="T41" i="4" s="1"/>
  <c r="D41" i="4"/>
  <c r="P40" i="4"/>
  <c r="T40" i="4" s="1"/>
  <c r="D40" i="4"/>
  <c r="X39" i="4"/>
  <c r="Q39" i="4"/>
  <c r="P39" i="4"/>
  <c r="D39" i="4"/>
  <c r="X38" i="4"/>
  <c r="P38" i="4"/>
  <c r="T38" i="4" s="1"/>
  <c r="D38" i="4"/>
  <c r="P37" i="4"/>
  <c r="T37" i="4" s="1"/>
  <c r="D37" i="4"/>
  <c r="Y36" i="4"/>
  <c r="X36" i="4"/>
  <c r="P36" i="4"/>
  <c r="R36" i="4" s="1"/>
  <c r="D36" i="4"/>
  <c r="P35" i="4"/>
  <c r="R35" i="4" s="1"/>
  <c r="D35" i="4"/>
  <c r="P34" i="4"/>
  <c r="T34" i="4" s="1"/>
  <c r="D34" i="4"/>
  <c r="P33" i="4"/>
  <c r="R33" i="4" s="1"/>
  <c r="D33" i="4"/>
  <c r="P32" i="4"/>
  <c r="R32" i="4" s="1"/>
  <c r="P31" i="4"/>
  <c r="R31" i="4" s="1"/>
  <c r="Q30" i="4"/>
  <c r="P30" i="4"/>
  <c r="D30" i="4"/>
  <c r="P29" i="4"/>
  <c r="T29" i="4" s="1"/>
  <c r="D29" i="4"/>
  <c r="Y28" i="4"/>
  <c r="X28" i="4"/>
  <c r="Q28" i="4"/>
  <c r="N28" i="4"/>
  <c r="P28" i="4" s="1"/>
  <c r="D28" i="4"/>
  <c r="N27" i="4"/>
  <c r="P27" i="4" s="1"/>
  <c r="D27" i="4"/>
  <c r="N26" i="4"/>
  <c r="P26" i="4" s="1"/>
  <c r="D26" i="4"/>
  <c r="N25" i="4"/>
  <c r="P25" i="4" s="1"/>
  <c r="R25" i="4" s="1"/>
  <c r="D25" i="4"/>
  <c r="N24" i="4"/>
  <c r="P24" i="4" s="1"/>
  <c r="D24" i="4"/>
  <c r="N23" i="4"/>
  <c r="P23" i="4" s="1"/>
  <c r="R23" i="4" s="1"/>
  <c r="D23" i="4"/>
  <c r="X22" i="4"/>
  <c r="N22" i="4"/>
  <c r="P22" i="4" s="1"/>
  <c r="D22" i="4"/>
  <c r="X21" i="4"/>
  <c r="N21" i="4"/>
  <c r="P21" i="4" s="1"/>
  <c r="R21" i="4" s="1"/>
  <c r="D21" i="4"/>
  <c r="X20" i="4"/>
  <c r="N20" i="4"/>
  <c r="P20" i="4" s="1"/>
  <c r="D20" i="4"/>
  <c r="X19" i="4"/>
  <c r="N19" i="4"/>
  <c r="P19" i="4" s="1"/>
  <c r="R19" i="4" s="1"/>
  <c r="D19" i="4"/>
  <c r="X18" i="4"/>
  <c r="N18" i="4"/>
  <c r="P18" i="4" s="1"/>
  <c r="D18" i="4"/>
  <c r="Y17" i="4"/>
  <c r="X17" i="4"/>
  <c r="N17" i="4"/>
  <c r="P17" i="4" s="1"/>
  <c r="D17" i="4"/>
  <c r="A17" i="4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X16" i="4"/>
  <c r="N16" i="4"/>
  <c r="D16" i="4"/>
  <c r="A17" i="3"/>
  <c r="A18" i="3" s="1"/>
  <c r="A19" i="3" s="1"/>
  <c r="A20" i="3" s="1"/>
  <c r="A21" i="3" s="1"/>
  <c r="A22" i="3" s="1"/>
  <c r="A23" i="3" s="1"/>
  <c r="A24" i="3" s="1"/>
  <c r="A25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P15" i="5"/>
  <c r="P16" i="5" s="1"/>
  <c r="O15" i="5"/>
  <c r="S86" i="3"/>
  <c r="O86" i="3"/>
  <c r="P84" i="3"/>
  <c r="T84" i="3" s="1"/>
  <c r="D84" i="3"/>
  <c r="P83" i="3"/>
  <c r="T83" i="3" s="1"/>
  <c r="D83" i="3"/>
  <c r="P82" i="3"/>
  <c r="T82" i="3" s="1"/>
  <c r="D82" i="3"/>
  <c r="P81" i="3"/>
  <c r="R81" i="3" s="1"/>
  <c r="D81" i="3"/>
  <c r="P80" i="3"/>
  <c r="T80" i="3" s="1"/>
  <c r="D80" i="3"/>
  <c r="P79" i="3"/>
  <c r="T79" i="3" s="1"/>
  <c r="D79" i="3"/>
  <c r="P78" i="3"/>
  <c r="R78" i="3" s="1"/>
  <c r="D78" i="3"/>
  <c r="P77" i="3"/>
  <c r="T77" i="3" s="1"/>
  <c r="D77" i="3"/>
  <c r="P76" i="3"/>
  <c r="T76" i="3" s="1"/>
  <c r="D76" i="3"/>
  <c r="P74" i="3"/>
  <c r="R74" i="3" s="1"/>
  <c r="D74" i="3"/>
  <c r="P73" i="3"/>
  <c r="T73" i="3" s="1"/>
  <c r="D73" i="3"/>
  <c r="Q72" i="3"/>
  <c r="P72" i="3"/>
  <c r="D72" i="3"/>
  <c r="P71" i="3"/>
  <c r="T71" i="3" s="1"/>
  <c r="D71" i="3"/>
  <c r="Q70" i="3"/>
  <c r="P70" i="3"/>
  <c r="D70" i="3"/>
  <c r="P68" i="3"/>
  <c r="T68" i="3" s="1"/>
  <c r="D68" i="3"/>
  <c r="P67" i="3"/>
  <c r="D67" i="3"/>
  <c r="P65" i="3"/>
  <c r="R65" i="3" s="1"/>
  <c r="D65" i="3"/>
  <c r="P64" i="3"/>
  <c r="R64" i="3" s="1"/>
  <c r="D64" i="3"/>
  <c r="P63" i="3"/>
  <c r="T63" i="3" s="1"/>
  <c r="D63" i="3"/>
  <c r="P61" i="3"/>
  <c r="T61" i="3" s="1"/>
  <c r="D61" i="3"/>
  <c r="P60" i="3"/>
  <c r="T60" i="3" s="1"/>
  <c r="D60" i="3"/>
  <c r="P59" i="3"/>
  <c r="R59" i="3" s="1"/>
  <c r="D59" i="3"/>
  <c r="P58" i="3"/>
  <c r="D58" i="3"/>
  <c r="P57" i="3"/>
  <c r="T57" i="3" s="1"/>
  <c r="D57" i="3"/>
  <c r="P55" i="3"/>
  <c r="T55" i="3" s="1"/>
  <c r="D55" i="3"/>
  <c r="P54" i="3"/>
  <c r="T54" i="3" s="1"/>
  <c r="P53" i="3"/>
  <c r="D53" i="3"/>
  <c r="P52" i="3"/>
  <c r="T52" i="3" s="1"/>
  <c r="D52" i="3"/>
  <c r="P51" i="3"/>
  <c r="D51" i="3"/>
  <c r="P50" i="3"/>
  <c r="T50" i="3" s="1"/>
  <c r="D50" i="3"/>
  <c r="P49" i="3"/>
  <c r="R49" i="3" s="1"/>
  <c r="D49" i="3"/>
  <c r="P47" i="3"/>
  <c r="T47" i="3" s="1"/>
  <c r="D47" i="3"/>
  <c r="P46" i="3"/>
  <c r="T46" i="3" s="1"/>
  <c r="D46" i="3"/>
  <c r="P45" i="3"/>
  <c r="R45" i="3" s="1"/>
  <c r="D45" i="3"/>
  <c r="P44" i="3"/>
  <c r="D44" i="3"/>
  <c r="P43" i="3"/>
  <c r="D43" i="3"/>
  <c r="Q42" i="3"/>
  <c r="P42" i="3"/>
  <c r="D42" i="3"/>
  <c r="P41" i="3"/>
  <c r="T41" i="3" s="1"/>
  <c r="D41" i="3"/>
  <c r="P40" i="3"/>
  <c r="R40" i="3" s="1"/>
  <c r="D40" i="3"/>
  <c r="P38" i="3"/>
  <c r="T38" i="3" s="1"/>
  <c r="D38" i="3"/>
  <c r="P36" i="3"/>
  <c r="R36" i="3" s="1"/>
  <c r="D36" i="3"/>
  <c r="P35" i="3"/>
  <c r="D35" i="3"/>
  <c r="P34" i="3"/>
  <c r="D34" i="3"/>
  <c r="P33" i="3"/>
  <c r="R33" i="3" s="1"/>
  <c r="P32" i="3"/>
  <c r="T32" i="3" s="1"/>
  <c r="Q31" i="3"/>
  <c r="P31" i="3"/>
  <c r="D31" i="3"/>
  <c r="P30" i="3"/>
  <c r="D30" i="3"/>
  <c r="Q29" i="3"/>
  <c r="N29" i="3"/>
  <c r="P29" i="3" s="1"/>
  <c r="D29" i="3"/>
  <c r="N28" i="3"/>
  <c r="P28" i="3" s="1"/>
  <c r="T28" i="3" s="1"/>
  <c r="D28" i="3"/>
  <c r="N27" i="3"/>
  <c r="P27" i="3" s="1"/>
  <c r="D27" i="3"/>
  <c r="N25" i="3"/>
  <c r="P25" i="3" s="1"/>
  <c r="R25" i="3" s="1"/>
  <c r="D25" i="3"/>
  <c r="N24" i="3"/>
  <c r="P24" i="3" s="1"/>
  <c r="D24" i="3"/>
  <c r="N23" i="3"/>
  <c r="P23" i="3" s="1"/>
  <c r="T23" i="3" s="1"/>
  <c r="D23" i="3"/>
  <c r="N22" i="3"/>
  <c r="P22" i="3" s="1"/>
  <c r="D22" i="3"/>
  <c r="N21" i="3"/>
  <c r="P21" i="3" s="1"/>
  <c r="D21" i="3"/>
  <c r="N20" i="3"/>
  <c r="P20" i="3" s="1"/>
  <c r="D20" i="3"/>
  <c r="N19" i="3"/>
  <c r="P19" i="3" s="1"/>
  <c r="R19" i="3" s="1"/>
  <c r="D19" i="3"/>
  <c r="N18" i="3"/>
  <c r="P18" i="3" s="1"/>
  <c r="T18" i="3" s="1"/>
  <c r="D18" i="3"/>
  <c r="N17" i="3"/>
  <c r="P17" i="3" s="1"/>
  <c r="T17" i="3" s="1"/>
  <c r="D17" i="3"/>
  <c r="N16" i="3"/>
  <c r="P16" i="3" s="1"/>
  <c r="D16" i="3"/>
  <c r="J492" i="1"/>
  <c r="W490" i="1"/>
  <c r="V490" i="1"/>
  <c r="U490" i="1"/>
  <c r="T490" i="1"/>
  <c r="S490" i="1"/>
  <c r="R490" i="1"/>
  <c r="P490" i="1"/>
  <c r="N490" i="1"/>
  <c r="L490" i="1"/>
  <c r="K490" i="1"/>
  <c r="J490" i="1"/>
  <c r="D490" i="1" a="1"/>
  <c r="D490" i="1" s="1"/>
  <c r="M489" i="1"/>
  <c r="O489" i="1" s="1"/>
  <c r="M488" i="1"/>
  <c r="O488" i="1" s="1"/>
  <c r="M487" i="1"/>
  <c r="Q487" i="1" s="1"/>
  <c r="M486" i="1"/>
  <c r="Q486" i="1" s="1"/>
  <c r="M485" i="1"/>
  <c r="Q485" i="1" s="1"/>
  <c r="M484" i="1"/>
  <c r="Q484" i="1" s="1"/>
  <c r="M483" i="1"/>
  <c r="O483" i="1" s="1"/>
  <c r="M482" i="1"/>
  <c r="Q482" i="1" s="1"/>
  <c r="M481" i="1"/>
  <c r="O481" i="1" s="1"/>
  <c r="M480" i="1"/>
  <c r="Q480" i="1" s="1"/>
  <c r="M479" i="1"/>
  <c r="Q479" i="1" s="1"/>
  <c r="M478" i="1"/>
  <c r="Q478" i="1" s="1"/>
  <c r="M477" i="1"/>
  <c r="Q477" i="1" s="1"/>
  <c r="M476" i="1"/>
  <c r="Q476" i="1" s="1"/>
  <c r="M475" i="1"/>
  <c r="Q475" i="1" s="1"/>
  <c r="M474" i="1"/>
  <c r="Q474" i="1" s="1"/>
  <c r="M473" i="1"/>
  <c r="Q473" i="1" s="1"/>
  <c r="M472" i="1"/>
  <c r="Q472" i="1" s="1"/>
  <c r="M471" i="1"/>
  <c r="Q471" i="1" s="1"/>
  <c r="M470" i="1"/>
  <c r="O470" i="1" s="1"/>
  <c r="M469" i="1"/>
  <c r="Q469" i="1" s="1"/>
  <c r="M468" i="1"/>
  <c r="Q468" i="1" s="1"/>
  <c r="M467" i="1"/>
  <c r="Q467" i="1" s="1"/>
  <c r="M466" i="1"/>
  <c r="Q466" i="1" s="1"/>
  <c r="M465" i="1"/>
  <c r="O465" i="1" s="1"/>
  <c r="M464" i="1"/>
  <c r="M463" i="1"/>
  <c r="O463" i="1" s="1"/>
  <c r="M462" i="1"/>
  <c r="O462" i="1" s="1"/>
  <c r="M461" i="1"/>
  <c r="O461" i="1" s="1"/>
  <c r="M460" i="1"/>
  <c r="Q460" i="1" s="1"/>
  <c r="M459" i="1"/>
  <c r="Q459" i="1" s="1"/>
  <c r="M458" i="1"/>
  <c r="Q458" i="1" s="1"/>
  <c r="M457" i="1"/>
  <c r="M456" i="1"/>
  <c r="Q456" i="1" s="1"/>
  <c r="M455" i="1"/>
  <c r="Q455" i="1" s="1"/>
  <c r="A455" i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M454" i="1"/>
  <c r="Q454" i="1" s="1"/>
  <c r="W453" i="1"/>
  <c r="V453" i="1"/>
  <c r="U453" i="1"/>
  <c r="T453" i="1"/>
  <c r="S453" i="1"/>
  <c r="R453" i="1"/>
  <c r="P453" i="1"/>
  <c r="N453" i="1"/>
  <c r="L453" i="1"/>
  <c r="K453" i="1"/>
  <c r="J453" i="1"/>
  <c r="D453" i="1" a="1"/>
  <c r="D453" i="1" s="1"/>
  <c r="M452" i="1"/>
  <c r="O452" i="1" s="1"/>
  <c r="M451" i="1"/>
  <c r="Q451" i="1" s="1"/>
  <c r="M450" i="1"/>
  <c r="O450" i="1" s="1"/>
  <c r="M449" i="1"/>
  <c r="O449" i="1" s="1"/>
  <c r="M448" i="1"/>
  <c r="Q448" i="1" s="1"/>
  <c r="M447" i="1"/>
  <c r="Q447" i="1" s="1"/>
  <c r="M446" i="1"/>
  <c r="Q446" i="1" s="1"/>
  <c r="M445" i="1"/>
  <c r="Q445" i="1" s="1"/>
  <c r="M444" i="1"/>
  <c r="Q444" i="1" s="1"/>
  <c r="M443" i="1"/>
  <c r="O443" i="1" s="1"/>
  <c r="M442" i="1"/>
  <c r="O442" i="1" s="1"/>
  <c r="M441" i="1"/>
  <c r="Q441" i="1" s="1"/>
  <c r="M440" i="1"/>
  <c r="Q440" i="1" s="1"/>
  <c r="M439" i="1"/>
  <c r="O439" i="1" s="1"/>
  <c r="M438" i="1"/>
  <c r="O438" i="1" s="1"/>
  <c r="M437" i="1"/>
  <c r="O437" i="1" s="1"/>
  <c r="M436" i="1"/>
  <c r="O436" i="1" s="1"/>
  <c r="M435" i="1"/>
  <c r="O435" i="1" s="1"/>
  <c r="M434" i="1"/>
  <c r="Q434" i="1" s="1"/>
  <c r="M433" i="1"/>
  <c r="Q433" i="1" s="1"/>
  <c r="M432" i="1"/>
  <c r="O432" i="1" s="1"/>
  <c r="M431" i="1"/>
  <c r="Q431" i="1" s="1"/>
  <c r="M430" i="1"/>
  <c r="O430" i="1" s="1"/>
  <c r="M429" i="1"/>
  <c r="Q429" i="1" s="1"/>
  <c r="A429" i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M428" i="1"/>
  <c r="Q428" i="1" s="1"/>
  <c r="W427" i="1"/>
  <c r="V427" i="1"/>
  <c r="U427" i="1"/>
  <c r="T427" i="1"/>
  <c r="S427" i="1"/>
  <c r="R427" i="1"/>
  <c r="P427" i="1"/>
  <c r="N427" i="1"/>
  <c r="L427" i="1"/>
  <c r="K427" i="1"/>
  <c r="J427" i="1"/>
  <c r="D427" i="1" a="1"/>
  <c r="D427" i="1" s="1"/>
  <c r="M426" i="1"/>
  <c r="Q426" i="1" s="1"/>
  <c r="M425" i="1"/>
  <c r="O425" i="1" s="1"/>
  <c r="M424" i="1"/>
  <c r="Q424" i="1" s="1"/>
  <c r="M423" i="1"/>
  <c r="O423" i="1" s="1"/>
  <c r="M422" i="1"/>
  <c r="O422" i="1" s="1"/>
  <c r="M421" i="1"/>
  <c r="Q421" i="1" s="1"/>
  <c r="M420" i="1"/>
  <c r="Q420" i="1" s="1"/>
  <c r="M419" i="1"/>
  <c r="O419" i="1" s="1"/>
  <c r="M418" i="1"/>
  <c r="O418" i="1" s="1"/>
  <c r="M417" i="1"/>
  <c r="Q417" i="1" s="1"/>
  <c r="M416" i="1"/>
  <c r="Q416" i="1" s="1"/>
  <c r="M415" i="1"/>
  <c r="O415" i="1" s="1"/>
  <c r="M414" i="1"/>
  <c r="AA413" i="1"/>
  <c r="M413" i="1"/>
  <c r="Q413" i="1" s="1"/>
  <c r="M412" i="1"/>
  <c r="Q412" i="1" s="1"/>
  <c r="M411" i="1"/>
  <c r="Q411" i="1" s="1"/>
  <c r="M410" i="1"/>
  <c r="Q410" i="1" s="1"/>
  <c r="M409" i="1"/>
  <c r="O409" i="1" s="1"/>
  <c r="M408" i="1"/>
  <c r="O408" i="1" s="1"/>
  <c r="M407" i="1"/>
  <c r="O407" i="1" s="1"/>
  <c r="M406" i="1"/>
  <c r="O406" i="1" s="1"/>
  <c r="M405" i="1"/>
  <c r="Q405" i="1" s="1"/>
  <c r="M404" i="1"/>
  <c r="Q404" i="1" s="1"/>
  <c r="M403" i="1"/>
  <c r="Q403" i="1" s="1"/>
  <c r="M402" i="1"/>
  <c r="Q402" i="1" s="1"/>
  <c r="M401" i="1"/>
  <c r="Q401" i="1" s="1"/>
  <c r="M400" i="1"/>
  <c r="O400" i="1" s="1"/>
  <c r="M399" i="1"/>
  <c r="Q399" i="1" s="1"/>
  <c r="A399" i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M398" i="1"/>
  <c r="Q398" i="1" s="1"/>
  <c r="W397" i="1"/>
  <c r="V397" i="1"/>
  <c r="U397" i="1"/>
  <c r="T397" i="1"/>
  <c r="S397" i="1"/>
  <c r="R397" i="1"/>
  <c r="P397" i="1"/>
  <c r="N397" i="1"/>
  <c r="L397" i="1"/>
  <c r="K397" i="1"/>
  <c r="J397" i="1"/>
  <c r="D397" i="1" a="1"/>
  <c r="D397" i="1" s="1"/>
  <c r="M396" i="1"/>
  <c r="Q396" i="1" s="1"/>
  <c r="M395" i="1"/>
  <c r="O395" i="1" s="1"/>
  <c r="M394" i="1"/>
  <c r="Q394" i="1" s="1"/>
  <c r="M393" i="1"/>
  <c r="M392" i="1"/>
  <c r="M391" i="1"/>
  <c r="Q391" i="1" s="1"/>
  <c r="M390" i="1"/>
  <c r="Q390" i="1" s="1"/>
  <c r="M389" i="1"/>
  <c r="Q389" i="1" s="1"/>
  <c r="M388" i="1"/>
  <c r="Q388" i="1" s="1"/>
  <c r="M387" i="1"/>
  <c r="O387" i="1" s="1"/>
  <c r="M386" i="1"/>
  <c r="Q386" i="1" s="1"/>
  <c r="M385" i="1"/>
  <c r="Q385" i="1" s="1"/>
  <c r="M384" i="1"/>
  <c r="O384" i="1" s="1"/>
  <c r="M383" i="1"/>
  <c r="Q383" i="1" s="1"/>
  <c r="M382" i="1"/>
  <c r="M381" i="1"/>
  <c r="O381" i="1" s="1"/>
  <c r="M380" i="1"/>
  <c r="Q380" i="1" s="1"/>
  <c r="M379" i="1"/>
  <c r="Q379" i="1" s="1"/>
  <c r="M378" i="1"/>
  <c r="O378" i="1" s="1"/>
  <c r="M377" i="1"/>
  <c r="M376" i="1"/>
  <c r="O376" i="1" s="1"/>
  <c r="M375" i="1"/>
  <c r="O375" i="1" s="1"/>
  <c r="M374" i="1"/>
  <c r="O374" i="1" s="1"/>
  <c r="M373" i="1"/>
  <c r="O373" i="1" s="1"/>
  <c r="M372" i="1"/>
  <c r="M371" i="1"/>
  <c r="Q371" i="1" s="1"/>
  <c r="M370" i="1"/>
  <c r="Q370" i="1" s="1"/>
  <c r="M369" i="1"/>
  <c r="Q369" i="1" s="1"/>
  <c r="M368" i="1"/>
  <c r="M367" i="1"/>
  <c r="A367" i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M366" i="1"/>
  <c r="Q366" i="1" s="1"/>
  <c r="W365" i="1"/>
  <c r="V365" i="1"/>
  <c r="U365" i="1"/>
  <c r="T365" i="1"/>
  <c r="S365" i="1"/>
  <c r="R365" i="1"/>
  <c r="P365" i="1"/>
  <c r="N365" i="1"/>
  <c r="L365" i="1"/>
  <c r="J365" i="1"/>
  <c r="D365" i="1" a="1"/>
  <c r="D365" i="1" s="1"/>
  <c r="M364" i="1"/>
  <c r="O364" i="1" s="1"/>
  <c r="M363" i="1"/>
  <c r="M362" i="1"/>
  <c r="O362" i="1" s="1"/>
  <c r="M361" i="1"/>
  <c r="Q361" i="1" s="1"/>
  <c r="M360" i="1"/>
  <c r="Q360" i="1" s="1"/>
  <c r="M359" i="1"/>
  <c r="O359" i="1" s="1"/>
  <c r="M358" i="1"/>
  <c r="O358" i="1" s="1"/>
  <c r="M357" i="1"/>
  <c r="Q357" i="1" s="1"/>
  <c r="M356" i="1"/>
  <c r="Q356" i="1" s="1"/>
  <c r="M355" i="1"/>
  <c r="O355" i="1" s="1"/>
  <c r="M354" i="1"/>
  <c r="M353" i="1"/>
  <c r="Q353" i="1" s="1"/>
  <c r="M352" i="1"/>
  <c r="O352" i="1" s="1"/>
  <c r="M351" i="1"/>
  <c r="O351" i="1" s="1"/>
  <c r="M350" i="1"/>
  <c r="O350" i="1" s="1"/>
  <c r="M349" i="1"/>
  <c r="Q349" i="1" s="1"/>
  <c r="M348" i="1"/>
  <c r="Q348" i="1" s="1"/>
  <c r="M347" i="1"/>
  <c r="M346" i="1"/>
  <c r="O346" i="1" s="1"/>
  <c r="M345" i="1"/>
  <c r="O345" i="1" s="1"/>
  <c r="M344" i="1"/>
  <c r="Q344" i="1" s="1"/>
  <c r="M343" i="1"/>
  <c r="O343" i="1" s="1"/>
  <c r="M342" i="1"/>
  <c r="Q342" i="1" s="1"/>
  <c r="M341" i="1"/>
  <c r="O341" i="1" s="1"/>
  <c r="A341" i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M340" i="1"/>
  <c r="W339" i="1"/>
  <c r="V339" i="1"/>
  <c r="U339" i="1"/>
  <c r="T339" i="1"/>
  <c r="S339" i="1"/>
  <c r="R339" i="1"/>
  <c r="P339" i="1"/>
  <c r="N339" i="1"/>
  <c r="L339" i="1"/>
  <c r="K339" i="1"/>
  <c r="J339" i="1"/>
  <c r="D339" i="1" a="1"/>
  <c r="D339" i="1" s="1"/>
  <c r="M338" i="1"/>
  <c r="Q338" i="1" s="1"/>
  <c r="M337" i="1"/>
  <c r="Q337" i="1" s="1"/>
  <c r="M336" i="1"/>
  <c r="O336" i="1" s="1"/>
  <c r="M335" i="1"/>
  <c r="O335" i="1" s="1"/>
  <c r="M334" i="1"/>
  <c r="Q334" i="1" s="1"/>
  <c r="M333" i="1"/>
  <c r="O333" i="1" s="1"/>
  <c r="M332" i="1"/>
  <c r="O332" i="1" s="1"/>
  <c r="M331" i="1"/>
  <c r="Q331" i="1" s="1"/>
  <c r="M330" i="1"/>
  <c r="Q330" i="1" s="1"/>
  <c r="M329" i="1"/>
  <c r="Q329" i="1" s="1"/>
  <c r="M328" i="1"/>
  <c r="O328" i="1" s="1"/>
  <c r="M327" i="1"/>
  <c r="O327" i="1" s="1"/>
  <c r="M326" i="1"/>
  <c r="O326" i="1" s="1"/>
  <c r="M325" i="1"/>
  <c r="O325" i="1" s="1"/>
  <c r="M324" i="1"/>
  <c r="Q324" i="1" s="1"/>
  <c r="M323" i="1"/>
  <c r="O323" i="1" s="1"/>
  <c r="M322" i="1"/>
  <c r="O322" i="1" s="1"/>
  <c r="M321" i="1"/>
  <c r="Q321" i="1" s="1"/>
  <c r="M320" i="1"/>
  <c r="O320" i="1" s="1"/>
  <c r="M319" i="1"/>
  <c r="O319" i="1" s="1"/>
  <c r="M318" i="1"/>
  <c r="Q318" i="1" s="1"/>
  <c r="M317" i="1"/>
  <c r="O317" i="1" s="1"/>
  <c r="M316" i="1"/>
  <c r="Q316" i="1" s="1"/>
  <c r="M315" i="1"/>
  <c r="O315" i="1" s="1"/>
  <c r="M314" i="1"/>
  <c r="Q314" i="1" s="1"/>
  <c r="M313" i="1"/>
  <c r="O313" i="1" s="1"/>
  <c r="M312" i="1"/>
  <c r="Q312" i="1" s="1"/>
  <c r="M311" i="1"/>
  <c r="O311" i="1" s="1"/>
  <c r="M310" i="1"/>
  <c r="Q310" i="1" s="1"/>
  <c r="M309" i="1"/>
  <c r="O309" i="1" s="1"/>
  <c r="M308" i="1"/>
  <c r="M307" i="1"/>
  <c r="Q307" i="1" s="1"/>
  <c r="M306" i="1"/>
  <c r="O306" i="1" s="1"/>
  <c r="A306" i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M305" i="1"/>
  <c r="O305" i="1" s="1"/>
  <c r="W304" i="1"/>
  <c r="V304" i="1"/>
  <c r="U304" i="1"/>
  <c r="T304" i="1"/>
  <c r="S304" i="1"/>
  <c r="R304" i="1"/>
  <c r="P304" i="1"/>
  <c r="N304" i="1"/>
  <c r="L304" i="1"/>
  <c r="K304" i="1"/>
  <c r="J304" i="1"/>
  <c r="D304" i="1" a="1"/>
  <c r="D304" i="1" s="1"/>
  <c r="M303" i="1"/>
  <c r="Q303" i="1" s="1"/>
  <c r="M302" i="1"/>
  <c r="M301" i="1"/>
  <c r="O301" i="1" s="1"/>
  <c r="M300" i="1"/>
  <c r="Q300" i="1" s="1"/>
  <c r="M299" i="1"/>
  <c r="O299" i="1" s="1"/>
  <c r="M298" i="1"/>
  <c r="O298" i="1" s="1"/>
  <c r="M297" i="1"/>
  <c r="Q297" i="1" s="1"/>
  <c r="M296" i="1"/>
  <c r="O296" i="1" s="1"/>
  <c r="M295" i="1"/>
  <c r="O295" i="1" s="1"/>
  <c r="M294" i="1"/>
  <c r="Q294" i="1" s="1"/>
  <c r="M293" i="1"/>
  <c r="Q293" i="1" s="1"/>
  <c r="M292" i="1"/>
  <c r="Q292" i="1" s="1"/>
  <c r="M291" i="1"/>
  <c r="Q291" i="1" s="1"/>
  <c r="M290" i="1"/>
  <c r="Q290" i="1" s="1"/>
  <c r="M289" i="1"/>
  <c r="Q289" i="1" s="1"/>
  <c r="M288" i="1"/>
  <c r="O288" i="1" s="1"/>
  <c r="M287" i="1"/>
  <c r="Q287" i="1" s="1"/>
  <c r="M286" i="1"/>
  <c r="O286" i="1" s="1"/>
  <c r="M285" i="1"/>
  <c r="M284" i="1"/>
  <c r="Q284" i="1" s="1"/>
  <c r="M283" i="1"/>
  <c r="Q283" i="1" s="1"/>
  <c r="M282" i="1"/>
  <c r="O282" i="1" s="1"/>
  <c r="M281" i="1"/>
  <c r="Q281" i="1" s="1"/>
  <c r="M280" i="1"/>
  <c r="M279" i="1"/>
  <c r="O279" i="1" s="1"/>
  <c r="M278" i="1"/>
  <c r="Q278" i="1" s="1"/>
  <c r="M277" i="1"/>
  <c r="M276" i="1"/>
  <c r="Q276" i="1" s="1"/>
  <c r="M275" i="1"/>
  <c r="Q275" i="1" s="1"/>
  <c r="M274" i="1"/>
  <c r="O274" i="1" s="1"/>
  <c r="M273" i="1"/>
  <c r="O273" i="1" s="1"/>
  <c r="M272" i="1"/>
  <c r="M271" i="1"/>
  <c r="M270" i="1"/>
  <c r="O270" i="1" s="1"/>
  <c r="M269" i="1"/>
  <c r="O269" i="1" s="1"/>
  <c r="M268" i="1"/>
  <c r="O268" i="1" s="1"/>
  <c r="M267" i="1"/>
  <c r="Q267" i="1" s="1"/>
  <c r="M266" i="1"/>
  <c r="M265" i="1"/>
  <c r="Q265" i="1" s="1"/>
  <c r="M264" i="1"/>
  <c r="O264" i="1" s="1"/>
  <c r="M263" i="1"/>
  <c r="O263" i="1" s="1"/>
  <c r="M262" i="1"/>
  <c r="O262" i="1" s="1"/>
  <c r="M261" i="1"/>
  <c r="M260" i="1"/>
  <c r="Q260" i="1" s="1"/>
  <c r="M259" i="1"/>
  <c r="M258" i="1"/>
  <c r="Q258" i="1" s="1"/>
  <c r="M257" i="1"/>
  <c r="Q257" i="1" s="1"/>
  <c r="M256" i="1"/>
  <c r="Q256" i="1" s="1"/>
  <c r="M255" i="1"/>
  <c r="O255" i="1" s="1"/>
  <c r="M254" i="1"/>
  <c r="Q254" i="1" s="1"/>
  <c r="M253" i="1"/>
  <c r="M252" i="1"/>
  <c r="Q252" i="1" s="1"/>
  <c r="W251" i="1"/>
  <c r="V251" i="1"/>
  <c r="U251" i="1"/>
  <c r="T251" i="1"/>
  <c r="S251" i="1"/>
  <c r="R251" i="1"/>
  <c r="P251" i="1"/>
  <c r="N251" i="1"/>
  <c r="L251" i="1"/>
  <c r="K251" i="1"/>
  <c r="J251" i="1"/>
  <c r="D251" i="1" a="1"/>
  <c r="D251" i="1" s="1"/>
  <c r="M250" i="1"/>
  <c r="Q250" i="1" s="1"/>
  <c r="M249" i="1"/>
  <c r="O249" i="1" s="1"/>
  <c r="M248" i="1"/>
  <c r="Q248" i="1" s="1"/>
  <c r="M247" i="1"/>
  <c r="O247" i="1" s="1"/>
  <c r="M246" i="1"/>
  <c r="O246" i="1" s="1"/>
  <c r="M245" i="1"/>
  <c r="O245" i="1" s="1"/>
  <c r="M244" i="1"/>
  <c r="O244" i="1" s="1"/>
  <c r="M243" i="1"/>
  <c r="Q243" i="1" s="1"/>
  <c r="M242" i="1"/>
  <c r="O242" i="1" s="1"/>
  <c r="M241" i="1"/>
  <c r="O241" i="1" s="1"/>
  <c r="M240" i="1"/>
  <c r="Q240" i="1" s="1"/>
  <c r="M239" i="1"/>
  <c r="Q239" i="1" s="1"/>
  <c r="M238" i="1"/>
  <c r="Q238" i="1" s="1"/>
  <c r="M237" i="1"/>
  <c r="O237" i="1" s="1"/>
  <c r="M236" i="1"/>
  <c r="Q236" i="1" s="1"/>
  <c r="M235" i="1"/>
  <c r="Q235" i="1" s="1"/>
  <c r="M234" i="1"/>
  <c r="O234" i="1" s="1"/>
  <c r="M233" i="1"/>
  <c r="Q233" i="1" s="1"/>
  <c r="M232" i="1"/>
  <c r="Q232" i="1" s="1"/>
  <c r="M231" i="1"/>
  <c r="Q231" i="1" s="1"/>
  <c r="M230" i="1"/>
  <c r="O230" i="1" s="1"/>
  <c r="M229" i="1"/>
  <c r="Q229" i="1" s="1"/>
  <c r="M228" i="1"/>
  <c r="Q228" i="1" s="1"/>
  <c r="M227" i="1"/>
  <c r="Q227" i="1" s="1"/>
  <c r="M226" i="1"/>
  <c r="M225" i="1"/>
  <c r="O225" i="1" s="1"/>
  <c r="W224" i="1"/>
  <c r="V224" i="1"/>
  <c r="U224" i="1"/>
  <c r="T224" i="1"/>
  <c r="S224" i="1"/>
  <c r="R224" i="1"/>
  <c r="P224" i="1"/>
  <c r="N224" i="1"/>
  <c r="L224" i="1"/>
  <c r="K224" i="1"/>
  <c r="J224" i="1"/>
  <c r="D224" i="1" a="1"/>
  <c r="D224" i="1" s="1"/>
  <c r="M223" i="1"/>
  <c r="Q223" i="1" s="1"/>
  <c r="M222" i="1"/>
  <c r="O222" i="1" s="1"/>
  <c r="M221" i="1"/>
  <c r="Q221" i="1" s="1"/>
  <c r="M220" i="1"/>
  <c r="O220" i="1" s="1"/>
  <c r="M219" i="1"/>
  <c r="M218" i="1"/>
  <c r="O218" i="1" s="1"/>
  <c r="M217" i="1"/>
  <c r="O217" i="1" s="1"/>
  <c r="M216" i="1"/>
  <c r="O216" i="1" s="1"/>
  <c r="M215" i="1"/>
  <c r="O215" i="1" s="1"/>
  <c r="M214" i="1"/>
  <c r="Q214" i="1" s="1"/>
  <c r="M213" i="1"/>
  <c r="Q213" i="1" s="1"/>
  <c r="M212" i="1"/>
  <c r="O212" i="1" s="1"/>
  <c r="M211" i="1"/>
  <c r="Q211" i="1" s="1"/>
  <c r="M210" i="1"/>
  <c r="O210" i="1" s="1"/>
  <c r="M209" i="1"/>
  <c r="M208" i="1"/>
  <c r="M207" i="1"/>
  <c r="Q207" i="1" s="1"/>
  <c r="M206" i="1"/>
  <c r="O206" i="1" s="1"/>
  <c r="M205" i="1"/>
  <c r="Q205" i="1" s="1"/>
  <c r="M204" i="1"/>
  <c r="Q204" i="1" s="1"/>
  <c r="M203" i="1"/>
  <c r="O203" i="1" s="1"/>
  <c r="M202" i="1"/>
  <c r="M201" i="1"/>
  <c r="Q201" i="1" s="1"/>
  <c r="M200" i="1"/>
  <c r="Q200" i="1" s="1"/>
  <c r="M199" i="1"/>
  <c r="Q199" i="1" s="1"/>
  <c r="M198" i="1"/>
  <c r="Q198" i="1" s="1"/>
  <c r="M197" i="1"/>
  <c r="M196" i="1"/>
  <c r="O196" i="1" s="1"/>
  <c r="M195" i="1"/>
  <c r="Q195" i="1" s="1"/>
  <c r="M194" i="1"/>
  <c r="Q194" i="1" s="1"/>
  <c r="A194" i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M193" i="1"/>
  <c r="O193" i="1" s="1"/>
  <c r="W192" i="1"/>
  <c r="V192" i="1"/>
  <c r="U192" i="1"/>
  <c r="T192" i="1"/>
  <c r="S192" i="1"/>
  <c r="R192" i="1"/>
  <c r="P192" i="1"/>
  <c r="N192" i="1"/>
  <c r="L192" i="1"/>
  <c r="K192" i="1"/>
  <c r="J192" i="1"/>
  <c r="D192" i="1" a="1"/>
  <c r="D192" i="1" s="1"/>
  <c r="M191" i="1"/>
  <c r="Q191" i="1" s="1"/>
  <c r="M190" i="1"/>
  <c r="Q190" i="1" s="1"/>
  <c r="M189" i="1"/>
  <c r="Q189" i="1" s="1"/>
  <c r="M188" i="1"/>
  <c r="M187" i="1"/>
  <c r="Q187" i="1" s="1"/>
  <c r="M186" i="1"/>
  <c r="M185" i="1"/>
  <c r="Q185" i="1" s="1"/>
  <c r="M184" i="1"/>
  <c r="M183" i="1"/>
  <c r="Q183" i="1" s="1"/>
  <c r="M182" i="1"/>
  <c r="O182" i="1" s="1"/>
  <c r="M181" i="1"/>
  <c r="Q181" i="1" s="1"/>
  <c r="M180" i="1"/>
  <c r="O180" i="1" s="1"/>
  <c r="M179" i="1"/>
  <c r="O179" i="1" s="1"/>
  <c r="M178" i="1"/>
  <c r="M177" i="1"/>
  <c r="M176" i="1"/>
  <c r="O176" i="1" s="1"/>
  <c r="M175" i="1"/>
  <c r="O175" i="1" s="1"/>
  <c r="M174" i="1"/>
  <c r="M173" i="1"/>
  <c r="O173" i="1" s="1"/>
  <c r="M172" i="1"/>
  <c r="Q172" i="1" s="1"/>
  <c r="M171" i="1"/>
  <c r="M170" i="1"/>
  <c r="Q170" i="1" s="1"/>
  <c r="M169" i="1"/>
  <c r="M168" i="1"/>
  <c r="Q168" i="1" s="1"/>
  <c r="M167" i="1"/>
  <c r="Q167" i="1" s="1"/>
  <c r="M166" i="1"/>
  <c r="M165" i="1"/>
  <c r="Q165" i="1" s="1"/>
  <c r="M164" i="1"/>
  <c r="O164" i="1" s="1"/>
  <c r="M163" i="1"/>
  <c r="Q163" i="1" s="1"/>
  <c r="M162" i="1"/>
  <c r="Q162" i="1" s="1"/>
  <c r="M161" i="1"/>
  <c r="O161" i="1" s="1"/>
  <c r="M160" i="1"/>
  <c r="Q160" i="1" s="1"/>
  <c r="M159" i="1"/>
  <c r="O159" i="1" s="1"/>
  <c r="M158" i="1"/>
  <c r="M157" i="1"/>
  <c r="O157" i="1" s="1"/>
  <c r="M156" i="1"/>
  <c r="Q156" i="1" s="1"/>
  <c r="M155" i="1"/>
  <c r="Q155" i="1" s="1"/>
  <c r="M154" i="1"/>
  <c r="O154" i="1" s="1"/>
  <c r="M153" i="1"/>
  <c r="O153" i="1" s="1"/>
  <c r="M152" i="1"/>
  <c r="Q152" i="1" s="1"/>
  <c r="M151" i="1"/>
  <c r="M150" i="1"/>
  <c r="O150" i="1" s="1"/>
  <c r="M149" i="1"/>
  <c r="Q149" i="1" s="1"/>
  <c r="M148" i="1"/>
  <c r="Q148" i="1" s="1"/>
  <c r="M147" i="1"/>
  <c r="M146" i="1"/>
  <c r="M145" i="1"/>
  <c r="O145" i="1" s="1"/>
  <c r="M144" i="1"/>
  <c r="O144" i="1" s="1"/>
  <c r="M143" i="1"/>
  <c r="O143" i="1" s="1"/>
  <c r="A143" i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M142" i="1"/>
  <c r="O142" i="1" s="1"/>
  <c r="W141" i="1"/>
  <c r="T141" i="1"/>
  <c r="S141" i="1"/>
  <c r="P141" i="1"/>
  <c r="L141" i="1"/>
  <c r="J141" i="1"/>
  <c r="U140" i="1"/>
  <c r="M140" i="1"/>
  <c r="Q140" i="1" s="1"/>
  <c r="D140" i="1"/>
  <c r="U139" i="1"/>
  <c r="M139" i="1"/>
  <c r="Q139" i="1" s="1"/>
  <c r="D139" i="1"/>
  <c r="V138" i="1"/>
  <c r="U138" i="1"/>
  <c r="M138" i="1"/>
  <c r="O138" i="1" s="1"/>
  <c r="D138" i="1"/>
  <c r="U137" i="1"/>
  <c r="M137" i="1"/>
  <c r="Q137" i="1" s="1"/>
  <c r="D137" i="1"/>
  <c r="M136" i="1"/>
  <c r="O136" i="1" s="1"/>
  <c r="D136" i="1"/>
  <c r="M135" i="1"/>
  <c r="O135" i="1" s="1"/>
  <c r="D135" i="1"/>
  <c r="M134" i="1"/>
  <c r="Q134" i="1" s="1"/>
  <c r="D134" i="1"/>
  <c r="U133" i="1"/>
  <c r="M133" i="1"/>
  <c r="Q133" i="1" s="1"/>
  <c r="D133" i="1"/>
  <c r="M132" i="1"/>
  <c r="Q132" i="1" s="1"/>
  <c r="D132" i="1"/>
  <c r="U131" i="1"/>
  <c r="M131" i="1"/>
  <c r="Q131" i="1" s="1"/>
  <c r="D131" i="1"/>
  <c r="M130" i="1"/>
  <c r="O130" i="1" s="1"/>
  <c r="D130" i="1"/>
  <c r="U129" i="1"/>
  <c r="N129" i="1"/>
  <c r="M129" i="1"/>
  <c r="D129" i="1"/>
  <c r="M128" i="1"/>
  <c r="Q128" i="1" s="1"/>
  <c r="D128" i="1"/>
  <c r="N127" i="1"/>
  <c r="M127" i="1"/>
  <c r="D127" i="1"/>
  <c r="M125" i="1"/>
  <c r="O125" i="1" s="1"/>
  <c r="D125" i="1"/>
  <c r="U124" i="1"/>
  <c r="M124" i="1"/>
  <c r="O124" i="1" s="1"/>
  <c r="D124" i="1"/>
  <c r="M123" i="1"/>
  <c r="Q123" i="1" s="1"/>
  <c r="D123" i="1"/>
  <c r="M122" i="1"/>
  <c r="O122" i="1" s="1"/>
  <c r="D122" i="1"/>
  <c r="M121" i="1"/>
  <c r="O121" i="1" s="1"/>
  <c r="D121" i="1"/>
  <c r="M120" i="1"/>
  <c r="Q120" i="1" s="1"/>
  <c r="D120" i="1"/>
  <c r="M119" i="1"/>
  <c r="Q119" i="1" s="1"/>
  <c r="D119" i="1"/>
  <c r="M118" i="1"/>
  <c r="Q118" i="1" s="1"/>
  <c r="D118" i="1"/>
  <c r="M117" i="1"/>
  <c r="Q117" i="1" s="1"/>
  <c r="D117" i="1"/>
  <c r="U116" i="1"/>
  <c r="M116" i="1"/>
  <c r="Q116" i="1" s="1"/>
  <c r="D116" i="1"/>
  <c r="R498" i="1"/>
  <c r="M115" i="1"/>
  <c r="O115" i="1" s="1"/>
  <c r="D115" i="1"/>
  <c r="M114" i="1"/>
  <c r="Q114" i="1" s="1"/>
  <c r="M113" i="1"/>
  <c r="O113" i="1" s="1"/>
  <c r="D113" i="1"/>
  <c r="M112" i="1"/>
  <c r="O112" i="1" s="1"/>
  <c r="D112" i="1"/>
  <c r="M111" i="1"/>
  <c r="Q111" i="1" s="1"/>
  <c r="D111" i="1"/>
  <c r="M110" i="1"/>
  <c r="O110" i="1" s="1"/>
  <c r="D110" i="1"/>
  <c r="M109" i="1"/>
  <c r="Q109" i="1" s="1"/>
  <c r="D109" i="1"/>
  <c r="U108" i="1"/>
  <c r="M108" i="1"/>
  <c r="Q108" i="1" s="1"/>
  <c r="D108" i="1"/>
  <c r="M107" i="1"/>
  <c r="Q107" i="1" s="1"/>
  <c r="D107" i="1"/>
  <c r="M106" i="1"/>
  <c r="O106" i="1" s="1"/>
  <c r="D106" i="1"/>
  <c r="M105" i="1"/>
  <c r="Q105" i="1" s="1"/>
  <c r="D105" i="1"/>
  <c r="M104" i="1"/>
  <c r="O104" i="1" s="1"/>
  <c r="D104" i="1"/>
  <c r="U103" i="1"/>
  <c r="N103" i="1"/>
  <c r="M103" i="1"/>
  <c r="D103" i="1"/>
  <c r="U102" i="1"/>
  <c r="M102" i="1"/>
  <c r="O102" i="1" s="1"/>
  <c r="D102" i="1"/>
  <c r="M101" i="1"/>
  <c r="O101" i="1" s="1"/>
  <c r="D101" i="1"/>
  <c r="V100" i="1"/>
  <c r="U100" i="1"/>
  <c r="M100" i="1"/>
  <c r="Q100" i="1" s="1"/>
  <c r="D100" i="1"/>
  <c r="M98" i="1"/>
  <c r="Q98" i="1" s="1"/>
  <c r="D98" i="1"/>
  <c r="M97" i="1"/>
  <c r="O97" i="1" s="1"/>
  <c r="D97" i="1"/>
  <c r="M96" i="1"/>
  <c r="O96" i="1" s="1"/>
  <c r="D96" i="1"/>
  <c r="M95" i="1"/>
  <c r="O95" i="1" s="1"/>
  <c r="M94" i="1"/>
  <c r="Q94" i="1" s="1"/>
  <c r="N93" i="1"/>
  <c r="M93" i="1"/>
  <c r="D93" i="1"/>
  <c r="M92" i="1"/>
  <c r="Q92" i="1" s="1"/>
  <c r="D92" i="1"/>
  <c r="V91" i="1"/>
  <c r="U91" i="1"/>
  <c r="N91" i="1"/>
  <c r="K91" i="1"/>
  <c r="M91" i="1" s="1"/>
  <c r="D91" i="1"/>
  <c r="K90" i="1"/>
  <c r="M90" i="1" s="1"/>
  <c r="O90" i="1" s="1"/>
  <c r="D90" i="1"/>
  <c r="K89" i="1"/>
  <c r="M89" i="1" s="1"/>
  <c r="Q89" i="1" s="1"/>
  <c r="D89" i="1"/>
  <c r="K88" i="1"/>
  <c r="M88" i="1" s="1"/>
  <c r="Q88" i="1" s="1"/>
  <c r="D88" i="1"/>
  <c r="K87" i="1"/>
  <c r="M87" i="1" s="1"/>
  <c r="Q87" i="1" s="1"/>
  <c r="D87" i="1"/>
  <c r="K86" i="1"/>
  <c r="M86" i="1" s="1"/>
  <c r="D86" i="1"/>
  <c r="U85" i="1"/>
  <c r="K85" i="1"/>
  <c r="M85" i="1" s="1"/>
  <c r="O85" i="1" s="1"/>
  <c r="D85" i="1"/>
  <c r="U84" i="1"/>
  <c r="K84" i="1"/>
  <c r="M84" i="1" s="1"/>
  <c r="Q84" i="1" s="1"/>
  <c r="D84" i="1"/>
  <c r="U83" i="1"/>
  <c r="K83" i="1"/>
  <c r="M83" i="1" s="1"/>
  <c r="D83" i="1"/>
  <c r="U82" i="1"/>
  <c r="K82" i="1"/>
  <c r="M82" i="1" s="1"/>
  <c r="O82" i="1" s="1"/>
  <c r="D82" i="1"/>
  <c r="U81" i="1"/>
  <c r="K81" i="1"/>
  <c r="M81" i="1" s="1"/>
  <c r="Q81" i="1" s="1"/>
  <c r="D81" i="1"/>
  <c r="V80" i="1"/>
  <c r="U80" i="1"/>
  <c r="K80" i="1"/>
  <c r="M80" i="1" s="1"/>
  <c r="Q80" i="1" s="1"/>
  <c r="D80" i="1"/>
  <c r="U79" i="1"/>
  <c r="K79" i="1"/>
  <c r="M79" i="1" s="1"/>
  <c r="D79" i="1"/>
  <c r="W78" i="1"/>
  <c r="V78" i="1"/>
  <c r="U78" i="1"/>
  <c r="T78" i="1"/>
  <c r="S78" i="1"/>
  <c r="R78" i="1"/>
  <c r="P78" i="1"/>
  <c r="N78" i="1"/>
  <c r="L78" i="1"/>
  <c r="K78" i="1"/>
  <c r="J78" i="1"/>
  <c r="D78" i="1" a="1"/>
  <c r="D78" i="1" s="1"/>
  <c r="M77" i="1"/>
  <c r="O77" i="1" s="1"/>
  <c r="M76" i="1"/>
  <c r="M75" i="1"/>
  <c r="O75" i="1" s="1"/>
  <c r="M74" i="1"/>
  <c r="O74" i="1" s="1"/>
  <c r="A74" i="1"/>
  <c r="A75" i="1" s="1"/>
  <c r="A76" i="1" s="1"/>
  <c r="A77" i="1" s="1"/>
  <c r="M73" i="1"/>
  <c r="Q73" i="1" s="1"/>
  <c r="W72" i="1"/>
  <c r="V72" i="1"/>
  <c r="U72" i="1"/>
  <c r="T72" i="1"/>
  <c r="S72" i="1"/>
  <c r="R72" i="1"/>
  <c r="P72" i="1"/>
  <c r="N72" i="1"/>
  <c r="L72" i="1"/>
  <c r="K72" i="1"/>
  <c r="J72" i="1"/>
  <c r="D72" i="1" a="1"/>
  <c r="D72" i="1" s="1"/>
  <c r="M71" i="1"/>
  <c r="O71" i="1" s="1"/>
  <c r="M70" i="1"/>
  <c r="O70" i="1" s="1"/>
  <c r="M69" i="1"/>
  <c r="Q69" i="1" s="1"/>
  <c r="M68" i="1"/>
  <c r="Q68" i="1" s="1"/>
  <c r="AB67" i="1"/>
  <c r="M67" i="1"/>
  <c r="Q67" i="1" s="1"/>
  <c r="M66" i="1"/>
  <c r="Q66" i="1" s="1"/>
  <c r="M65" i="1"/>
  <c r="O65" i="1" s="1"/>
  <c r="M64" i="1"/>
  <c r="O64" i="1" s="1"/>
  <c r="M63" i="1"/>
  <c r="M62" i="1"/>
  <c r="Q62" i="1" s="1"/>
  <c r="M61" i="1"/>
  <c r="Q61" i="1" s="1"/>
  <c r="M60" i="1"/>
  <c r="M59" i="1"/>
  <c r="Q59" i="1" s="1"/>
  <c r="M58" i="1"/>
  <c r="O58" i="1" s="1"/>
  <c r="M57" i="1"/>
  <c r="Q57" i="1" s="1"/>
  <c r="M56" i="1"/>
  <c r="O56" i="1" s="1"/>
  <c r="M55" i="1"/>
  <c r="Q55" i="1" s="1"/>
  <c r="M54" i="1"/>
  <c r="Q54" i="1" s="1"/>
  <c r="M53" i="1"/>
  <c r="M52" i="1"/>
  <c r="O52" i="1" s="1"/>
  <c r="A52" i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M51" i="1"/>
  <c r="Q51" i="1" s="1"/>
  <c r="W50" i="1"/>
  <c r="V50" i="1"/>
  <c r="U50" i="1"/>
  <c r="T50" i="1"/>
  <c r="S50" i="1"/>
  <c r="R50" i="1"/>
  <c r="P50" i="1"/>
  <c r="N50" i="1"/>
  <c r="L50" i="1"/>
  <c r="K50" i="1"/>
  <c r="J50" i="1"/>
  <c r="D50" i="1" a="1"/>
  <c r="D50" i="1" s="1"/>
  <c r="M49" i="1"/>
  <c r="Q49" i="1" s="1"/>
  <c r="M48" i="1"/>
  <c r="Q48" i="1" s="1"/>
  <c r="M47" i="1"/>
  <c r="M46" i="1"/>
  <c r="M45" i="1"/>
  <c r="O45" i="1" s="1"/>
  <c r="M44" i="1"/>
  <c r="O44" i="1" s="1"/>
  <c r="M43" i="1"/>
  <c r="M42" i="1"/>
  <c r="O42" i="1" s="1"/>
  <c r="M41" i="1"/>
  <c r="Q41" i="1" s="1"/>
  <c r="M40" i="1"/>
  <c r="O40" i="1" s="1"/>
  <c r="M39" i="1"/>
  <c r="Q39" i="1" s="1"/>
  <c r="M38" i="1"/>
  <c r="Q38" i="1" s="1"/>
  <c r="M37" i="1"/>
  <c r="M36" i="1"/>
  <c r="Q36" i="1" s="1"/>
  <c r="M35" i="1"/>
  <c r="Q35" i="1" s="1"/>
  <c r="M34" i="1"/>
  <c r="Q34" i="1" s="1"/>
  <c r="M33" i="1"/>
  <c r="Q33" i="1" s="1"/>
  <c r="M32" i="1"/>
  <c r="Q32" i="1" s="1"/>
  <c r="M31" i="1"/>
  <c r="O31" i="1" s="1"/>
  <c r="M30" i="1"/>
  <c r="M29" i="1"/>
  <c r="Q29" i="1" s="1"/>
  <c r="M28" i="1"/>
  <c r="M27" i="1"/>
  <c r="O27" i="1" s="1"/>
  <c r="M26" i="1"/>
  <c r="O26" i="1" s="1"/>
  <c r="M25" i="1"/>
  <c r="Q25" i="1" s="1"/>
  <c r="M24" i="1"/>
  <c r="Q24" i="1" s="1"/>
  <c r="M23" i="1"/>
  <c r="O23" i="1" s="1"/>
  <c r="M22" i="1"/>
  <c r="O22" i="1" s="1"/>
  <c r="M21" i="1"/>
  <c r="O21" i="1" s="1"/>
  <c r="M20" i="1"/>
  <c r="O20" i="1" s="1"/>
  <c r="M19" i="1"/>
  <c r="M18" i="1"/>
  <c r="Q18" i="1" s="1"/>
  <c r="M17" i="1"/>
  <c r="O17" i="1" s="1"/>
  <c r="A17" i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M16" i="1"/>
  <c r="Q16" i="1" s="1"/>
  <c r="O100" i="1"/>
  <c r="O120" i="1"/>
  <c r="Q138" i="1" l="1"/>
  <c r="A37" i="3"/>
  <c r="A38" i="3" s="1"/>
  <c r="A40" i="3" s="1"/>
  <c r="A41" i="3" s="1"/>
  <c r="A42" i="3" s="1"/>
  <c r="A43" i="3" s="1"/>
  <c r="A44" i="3" s="1"/>
  <c r="A45" i="3" s="1"/>
  <c r="A46" i="3" s="1"/>
  <c r="A47" i="3" s="1"/>
  <c r="A49" i="3" s="1"/>
  <c r="A50" i="3" s="1"/>
  <c r="A51" i="3" s="1"/>
  <c r="A52" i="3" s="1"/>
  <c r="A53" i="3" s="1"/>
  <c r="A54" i="3" s="1"/>
  <c r="A55" i="3" s="1"/>
  <c r="A57" i="3" s="1"/>
  <c r="A58" i="3" s="1"/>
  <c r="A59" i="3" s="1"/>
  <c r="A60" i="3" s="1"/>
  <c r="A61" i="3" s="1"/>
  <c r="A63" i="3" s="1"/>
  <c r="A64" i="3" s="1"/>
  <c r="A65" i="3" s="1"/>
  <c r="A67" i="3" s="1"/>
  <c r="A68" i="3" s="1"/>
  <c r="A70" i="3" s="1"/>
  <c r="A71" i="3" s="1"/>
  <c r="A72" i="3" s="1"/>
  <c r="A73" i="3" s="1"/>
  <c r="A74" i="3" s="1"/>
  <c r="A76" i="3" s="1"/>
  <c r="A77" i="3" s="1"/>
  <c r="A78" i="3" s="1"/>
  <c r="A79" i="3" s="1"/>
  <c r="A80" i="3" s="1"/>
  <c r="A81" i="3" s="1"/>
  <c r="A82" i="3" s="1"/>
  <c r="A83" i="3" s="1"/>
  <c r="A84" i="3" s="1"/>
  <c r="O98" i="1"/>
  <c r="O94" i="1"/>
  <c r="Q124" i="1"/>
  <c r="O109" i="1"/>
  <c r="O91" i="1"/>
  <c r="O92" i="1"/>
  <c r="O117" i="1"/>
  <c r="O114" i="1"/>
  <c r="Q97" i="1"/>
  <c r="O170" i="1"/>
  <c r="O185" i="1"/>
  <c r="Q244" i="1"/>
  <c r="X99" i="4"/>
  <c r="X17" i="3"/>
  <c r="X103" i="4"/>
  <c r="X22" i="3"/>
  <c r="X114" i="4"/>
  <c r="X38" i="3"/>
  <c r="X126" i="4"/>
  <c r="X57" i="3"/>
  <c r="X62" i="3" s="1"/>
  <c r="Y17" i="3"/>
  <c r="Y26" i="3" s="1"/>
  <c r="Y99" i="4"/>
  <c r="Y114" i="4"/>
  <c r="Y38" i="3"/>
  <c r="X132" i="4"/>
  <c r="X67" i="3"/>
  <c r="X74" i="3"/>
  <c r="X138" i="4"/>
  <c r="X84" i="3"/>
  <c r="X144" i="4"/>
  <c r="X20" i="3"/>
  <c r="X101" i="4"/>
  <c r="X117" i="4"/>
  <c r="X42" i="3"/>
  <c r="X89" i="4"/>
  <c r="X82" i="3"/>
  <c r="Y82" i="3"/>
  <c r="Y85" i="3" s="1"/>
  <c r="Y89" i="4"/>
  <c r="Y90" i="4" s="1"/>
  <c r="X16" i="3"/>
  <c r="X80" i="4"/>
  <c r="X81" i="4" s="1"/>
  <c r="X100" i="4"/>
  <c r="X18" i="3"/>
  <c r="Q93" i="1"/>
  <c r="X72" i="3"/>
  <c r="X136" i="4"/>
  <c r="X102" i="4"/>
  <c r="X21" i="3"/>
  <c r="X47" i="3"/>
  <c r="X84" i="4"/>
  <c r="U55" i="3"/>
  <c r="U56" i="3" s="1"/>
  <c r="U125" i="4"/>
  <c r="U145" i="4" s="1"/>
  <c r="X107" i="4"/>
  <c r="X29" i="3"/>
  <c r="X41" i="3"/>
  <c r="X116" i="4"/>
  <c r="X140" i="4"/>
  <c r="X77" i="3"/>
  <c r="X83" i="3"/>
  <c r="X97" i="4"/>
  <c r="X98" i="4" s="1"/>
  <c r="X82" i="4"/>
  <c r="X19" i="3"/>
  <c r="Y29" i="3"/>
  <c r="Y107" i="4"/>
  <c r="X143" i="4"/>
  <c r="X81" i="3"/>
  <c r="Q359" i="1"/>
  <c r="O487" i="1"/>
  <c r="Q423" i="1"/>
  <c r="N15" i="5"/>
  <c r="Q400" i="1"/>
  <c r="A92" i="4"/>
  <c r="O229" i="1"/>
  <c r="O344" i="1"/>
  <c r="O108" i="1"/>
  <c r="Q104" i="1"/>
  <c r="O93" i="1"/>
  <c r="O111" i="1"/>
  <c r="O127" i="1"/>
  <c r="O131" i="1"/>
  <c r="O134" i="1"/>
  <c r="O128" i="1"/>
  <c r="O103" i="1"/>
  <c r="R66" i="4"/>
  <c r="O445" i="1"/>
  <c r="O402" i="1"/>
  <c r="Q408" i="1"/>
  <c r="Q96" i="1"/>
  <c r="Q127" i="1"/>
  <c r="O133" i="1"/>
  <c r="O118" i="1"/>
  <c r="O105" i="1"/>
  <c r="Q135" i="1"/>
  <c r="D148" i="4" a="1"/>
  <c r="D148" i="4" s="1"/>
  <c r="R64" i="4"/>
  <c r="T64" i="4"/>
  <c r="N148" i="4"/>
  <c r="P148" i="4" s="1"/>
  <c r="T148" i="4" s="1"/>
  <c r="R39" i="4"/>
  <c r="R42" i="3"/>
  <c r="D30" i="5"/>
  <c r="R16" i="5"/>
  <c r="R72" i="3"/>
  <c r="Q15" i="5"/>
  <c r="Q16" i="5" s="1"/>
  <c r="D32" i="5" s="1"/>
  <c r="O16" i="5"/>
  <c r="T51" i="4"/>
  <c r="R61" i="4"/>
  <c r="R45" i="4"/>
  <c r="R62" i="4"/>
  <c r="T35" i="4"/>
  <c r="R30" i="4"/>
  <c r="R91" i="4"/>
  <c r="R80" i="4"/>
  <c r="T31" i="4"/>
  <c r="R70" i="4"/>
  <c r="R73" i="4"/>
  <c r="R40" i="4"/>
  <c r="T43" i="4"/>
  <c r="T54" i="4"/>
  <c r="T63" i="4"/>
  <c r="T36" i="4"/>
  <c r="T46" i="4"/>
  <c r="R58" i="4"/>
  <c r="D76" i="4" a="1"/>
  <c r="D76" i="4" s="1"/>
  <c r="R28" i="4"/>
  <c r="U76" i="4"/>
  <c r="T55" i="4"/>
  <c r="R26" i="4"/>
  <c r="T26" i="4"/>
  <c r="R27" i="4"/>
  <c r="T27" i="4"/>
  <c r="T62" i="4"/>
  <c r="R72" i="4"/>
  <c r="T52" i="4"/>
  <c r="T33" i="4"/>
  <c r="T42" i="4"/>
  <c r="R67" i="4"/>
  <c r="R74" i="4"/>
  <c r="N76" i="4"/>
  <c r="P76" i="4" s="1"/>
  <c r="R37" i="4"/>
  <c r="T21" i="4"/>
  <c r="T23" i="4"/>
  <c r="R49" i="4"/>
  <c r="R60" i="4"/>
  <c r="X76" i="4"/>
  <c r="T39" i="4"/>
  <c r="T57" i="4"/>
  <c r="Y76" i="4"/>
  <c r="T22" i="4"/>
  <c r="R22" i="4"/>
  <c r="T18" i="4"/>
  <c r="R18" i="4"/>
  <c r="T17" i="4"/>
  <c r="R17" i="4"/>
  <c r="T28" i="4"/>
  <c r="T20" i="4"/>
  <c r="R20" i="4"/>
  <c r="T24" i="4"/>
  <c r="R24" i="4"/>
  <c r="R38" i="4"/>
  <c r="P16" i="4"/>
  <c r="T19" i="4"/>
  <c r="T25" i="4"/>
  <c r="T30" i="4"/>
  <c r="T32" i="4"/>
  <c r="R44" i="4"/>
  <c r="T48" i="4"/>
  <c r="R50" i="4"/>
  <c r="R56" i="4"/>
  <c r="T59" i="4"/>
  <c r="T69" i="4"/>
  <c r="R29" i="4"/>
  <c r="R34" i="4"/>
  <c r="R41" i="4"/>
  <c r="R47" i="4"/>
  <c r="R53" i="4"/>
  <c r="R65" i="4"/>
  <c r="R68" i="4"/>
  <c r="R71" i="4"/>
  <c r="R75" i="4"/>
  <c r="Q76" i="4"/>
  <c r="R41" i="3"/>
  <c r="T64" i="3"/>
  <c r="R32" i="3"/>
  <c r="R68" i="3"/>
  <c r="D86" i="3" a="1"/>
  <c r="D86" i="3" s="1"/>
  <c r="R52" i="3"/>
  <c r="R31" i="3"/>
  <c r="T31" i="3"/>
  <c r="T70" i="3"/>
  <c r="T45" i="3"/>
  <c r="T49" i="3"/>
  <c r="R29" i="3"/>
  <c r="R60" i="3"/>
  <c r="T72" i="3"/>
  <c r="T33" i="3"/>
  <c r="T40" i="3"/>
  <c r="R57" i="3"/>
  <c r="T78" i="3"/>
  <c r="T36" i="3"/>
  <c r="R47" i="3"/>
  <c r="R63" i="3"/>
  <c r="T65" i="3"/>
  <c r="T81" i="3"/>
  <c r="R83" i="3"/>
  <c r="T42" i="3"/>
  <c r="R17" i="3"/>
  <c r="R50" i="3"/>
  <c r="T59" i="3"/>
  <c r="T74" i="3"/>
  <c r="Q86" i="3"/>
  <c r="R38" i="3"/>
  <c r="R54" i="3"/>
  <c r="R70" i="3"/>
  <c r="R46" i="3"/>
  <c r="R61" i="3"/>
  <c r="R23" i="3"/>
  <c r="T29" i="3"/>
  <c r="T19" i="3"/>
  <c r="R18" i="3"/>
  <c r="R28" i="3"/>
  <c r="T35" i="3"/>
  <c r="R35" i="3"/>
  <c r="N86" i="3"/>
  <c r="P86" i="3" s="1"/>
  <c r="T21" i="3"/>
  <c r="R21" i="3"/>
  <c r="T30" i="3"/>
  <c r="R30" i="3"/>
  <c r="T16" i="3"/>
  <c r="R16" i="3"/>
  <c r="T25" i="3"/>
  <c r="T43" i="3"/>
  <c r="R43" i="3"/>
  <c r="T53" i="3"/>
  <c r="R53" i="3"/>
  <c r="T51" i="3"/>
  <c r="R51" i="3"/>
  <c r="T27" i="3"/>
  <c r="R27" i="3"/>
  <c r="T44" i="3"/>
  <c r="R44" i="3"/>
  <c r="R20" i="3"/>
  <c r="T20" i="3"/>
  <c r="T22" i="3"/>
  <c r="R22" i="3"/>
  <c r="T24" i="3"/>
  <c r="R24" i="3"/>
  <c r="T34" i="3"/>
  <c r="R34" i="3"/>
  <c r="T58" i="3"/>
  <c r="R58" i="3"/>
  <c r="T67" i="3"/>
  <c r="R67" i="3"/>
  <c r="R73" i="3"/>
  <c r="R77" i="3"/>
  <c r="R80" i="3"/>
  <c r="R84" i="3"/>
  <c r="R76" i="3"/>
  <c r="R79" i="3"/>
  <c r="R82" i="3"/>
  <c r="R55" i="3"/>
  <c r="R71" i="3"/>
  <c r="Q343" i="1"/>
  <c r="O428" i="1"/>
  <c r="O455" i="1"/>
  <c r="Q443" i="1"/>
  <c r="O451" i="1"/>
  <c r="Q435" i="1"/>
  <c r="O479" i="1"/>
  <c r="Q450" i="1"/>
  <c r="O429" i="1"/>
  <c r="Q332" i="1"/>
  <c r="Q425" i="1"/>
  <c r="O411" i="1"/>
  <c r="O123" i="1"/>
  <c r="O116" i="1"/>
  <c r="O140" i="1"/>
  <c r="Q103" i="1"/>
  <c r="Q121" i="1"/>
  <c r="Q115" i="1"/>
  <c r="Q102" i="1"/>
  <c r="Q136" i="1"/>
  <c r="Q129" i="1"/>
  <c r="Q130" i="1"/>
  <c r="Q106" i="1"/>
  <c r="Q358" i="1"/>
  <c r="O421" i="1"/>
  <c r="Q470" i="1"/>
  <c r="R492" i="1"/>
  <c r="O139" i="1"/>
  <c r="Q113" i="1"/>
  <c r="Q125" i="1"/>
  <c r="R141" i="1"/>
  <c r="R491" i="1" s="1"/>
  <c r="O137" i="1"/>
  <c r="K141" i="1"/>
  <c r="M141" i="1" s="1"/>
  <c r="V141" i="1"/>
  <c r="V491" i="1" s="1"/>
  <c r="Q122" i="1"/>
  <c r="O107" i="1"/>
  <c r="O119" i="1"/>
  <c r="N141" i="1"/>
  <c r="N491" i="1" s="1"/>
  <c r="Q101" i="1"/>
  <c r="U141" i="1"/>
  <c r="U491" i="1" s="1"/>
  <c r="Q86" i="1"/>
  <c r="O86" i="1"/>
  <c r="Q95" i="1"/>
  <c r="O129" i="1"/>
  <c r="O132" i="1"/>
  <c r="Q110" i="1"/>
  <c r="Q112" i="1"/>
  <c r="D141" i="1" a="1"/>
  <c r="D141" i="1" s="1"/>
  <c r="D491" i="1" s="1"/>
  <c r="O310" i="1"/>
  <c r="M427" i="1"/>
  <c r="Q427" i="1" s="1"/>
  <c r="Q449" i="1"/>
  <c r="O276" i="1"/>
  <c r="O440" i="1"/>
  <c r="Q245" i="1"/>
  <c r="Q70" i="1"/>
  <c r="Q74" i="1"/>
  <c r="Q442" i="1"/>
  <c r="O181" i="1"/>
  <c r="O433" i="1"/>
  <c r="O447" i="1"/>
  <c r="O284" i="1"/>
  <c r="O81" i="1"/>
  <c r="O289" i="1"/>
  <c r="Q351" i="1"/>
  <c r="O478" i="1"/>
  <c r="Q422" i="1"/>
  <c r="O486" i="1"/>
  <c r="O291" i="1"/>
  <c r="Q375" i="1"/>
  <c r="Q432" i="1"/>
  <c r="O243" i="1"/>
  <c r="Q322" i="1"/>
  <c r="O454" i="1"/>
  <c r="O485" i="1"/>
  <c r="O484" i="1"/>
  <c r="O412" i="1"/>
  <c r="O441" i="1"/>
  <c r="O292" i="1"/>
  <c r="O477" i="1"/>
  <c r="O294" i="1"/>
  <c r="Q264" i="1"/>
  <c r="O476" i="1"/>
  <c r="Q488" i="1"/>
  <c r="O448" i="1"/>
  <c r="Q336" i="1"/>
  <c r="Q320" i="1"/>
  <c r="O469" i="1"/>
  <c r="O468" i="1"/>
  <c r="O405" i="1"/>
  <c r="O460" i="1"/>
  <c r="O385" i="1"/>
  <c r="Q269" i="1"/>
  <c r="O337" i="1"/>
  <c r="O214" i="1"/>
  <c r="Q40" i="1"/>
  <c r="M453" i="1"/>
  <c r="Q453" i="1" s="1"/>
  <c r="Q345" i="1"/>
  <c r="O353" i="1"/>
  <c r="Q437" i="1"/>
  <c r="Q90" i="1"/>
  <c r="Q206" i="1"/>
  <c r="O312" i="1"/>
  <c r="Q409" i="1"/>
  <c r="O473" i="1"/>
  <c r="Q376" i="1"/>
  <c r="O389" i="1"/>
  <c r="Q85" i="1"/>
  <c r="Q274" i="1"/>
  <c r="Q263" i="1"/>
  <c r="Q217" i="1"/>
  <c r="Q436" i="1"/>
  <c r="O239" i="1"/>
  <c r="O369" i="1"/>
  <c r="O199" i="1"/>
  <c r="O401" i="1"/>
  <c r="O403" i="1"/>
  <c r="Q395" i="1"/>
  <c r="O404" i="1"/>
  <c r="O160" i="1"/>
  <c r="Q298" i="1"/>
  <c r="Q335" i="1"/>
  <c r="O417" i="1"/>
  <c r="Q346" i="1"/>
  <c r="O410" i="1"/>
  <c r="Q288" i="1"/>
  <c r="Q452" i="1"/>
  <c r="O155" i="1"/>
  <c r="O324" i="1"/>
  <c r="O290" i="1"/>
  <c r="Q222" i="1"/>
  <c r="O211" i="1"/>
  <c r="Q313" i="1"/>
  <c r="O456" i="1"/>
  <c r="Q309" i="1"/>
  <c r="O416" i="1"/>
  <c r="O51" i="1"/>
  <c r="Q381" i="1"/>
  <c r="O195" i="1"/>
  <c r="Q384" i="1"/>
  <c r="O297" i="1"/>
  <c r="Q489" i="1"/>
  <c r="O227" i="1"/>
  <c r="O252" i="1"/>
  <c r="Q306" i="1"/>
  <c r="Q175" i="1"/>
  <c r="Q157" i="1"/>
  <c r="Q52" i="1"/>
  <c r="O394" i="1"/>
  <c r="O370" i="1"/>
  <c r="Q255" i="1"/>
  <c r="O386" i="1"/>
  <c r="Q247" i="1"/>
  <c r="Q341" i="1"/>
  <c r="O240" i="1"/>
  <c r="O61" i="1"/>
  <c r="O258" i="1"/>
  <c r="O36" i="1"/>
  <c r="O390" i="1"/>
  <c r="O371" i="1"/>
  <c r="Q164" i="1"/>
  <c r="Q196" i="1"/>
  <c r="O233" i="1"/>
  <c r="O349" i="1"/>
  <c r="O480" i="1"/>
  <c r="O162" i="1"/>
  <c r="O148" i="1"/>
  <c r="O168" i="1"/>
  <c r="Q317" i="1"/>
  <c r="O228" i="1"/>
  <c r="O330" i="1"/>
  <c r="O338" i="1"/>
  <c r="O357" i="1"/>
  <c r="Q483" i="1"/>
  <c r="O149" i="1"/>
  <c r="O156" i="1"/>
  <c r="O200" i="1"/>
  <c r="Q215" i="1"/>
  <c r="O413" i="1"/>
  <c r="Q333" i="1"/>
  <c r="O398" i="1"/>
  <c r="O29" i="1"/>
  <c r="O281" i="1"/>
  <c r="Q279" i="1"/>
  <c r="O232" i="1"/>
  <c r="Q31" i="1"/>
  <c r="O275" i="1"/>
  <c r="O39" i="1"/>
  <c r="O80" i="1"/>
  <c r="O57" i="1"/>
  <c r="O366" i="1"/>
  <c r="O283" i="1"/>
  <c r="O25" i="1"/>
  <c r="O54" i="1"/>
  <c r="Q154" i="1"/>
  <c r="Q234" i="1"/>
  <c r="Q387" i="1"/>
  <c r="O163" i="1"/>
  <c r="Q45" i="1"/>
  <c r="Q364" i="1"/>
  <c r="O204" i="1"/>
  <c r="Q193" i="1"/>
  <c r="O459" i="1"/>
  <c r="O467" i="1"/>
  <c r="Q145" i="1"/>
  <c r="O221" i="1"/>
  <c r="Q225" i="1"/>
  <c r="O446" i="1"/>
  <c r="Q212" i="1"/>
  <c r="O334" i="1"/>
  <c r="O399" i="1"/>
  <c r="O300" i="1"/>
  <c r="O361" i="1"/>
  <c r="Q438" i="1"/>
  <c r="Q23" i="1"/>
  <c r="O165" i="1"/>
  <c r="Q144" i="1"/>
  <c r="O475" i="1"/>
  <c r="Q430" i="1"/>
  <c r="Q407" i="1"/>
  <c r="Q305" i="1"/>
  <c r="Q311" i="1"/>
  <c r="O318" i="1"/>
  <c r="Q216" i="1"/>
  <c r="O482" i="1"/>
  <c r="O48" i="1"/>
  <c r="O69" i="1"/>
  <c r="O18" i="1"/>
  <c r="Q327" i="1"/>
  <c r="O287" i="1"/>
  <c r="Q56" i="1"/>
  <c r="Q159" i="1"/>
  <c r="Q241" i="1"/>
  <c r="Q246" i="1"/>
  <c r="O293" i="1"/>
  <c r="Q296" i="1"/>
  <c r="Q439" i="1"/>
  <c r="O356" i="1"/>
  <c r="O41" i="1"/>
  <c r="O321" i="1"/>
  <c r="O420" i="1"/>
  <c r="Q481" i="1"/>
  <c r="Q282" i="1"/>
  <c r="O458" i="1"/>
  <c r="L491" i="1"/>
  <c r="Q242" i="1"/>
  <c r="Q406" i="1"/>
  <c r="O466" i="1"/>
  <c r="Q220" i="1"/>
  <c r="Q299" i="1"/>
  <c r="O388" i="1"/>
  <c r="Q326" i="1"/>
  <c r="Q374" i="1"/>
  <c r="O187" i="1"/>
  <c r="Q58" i="1"/>
  <c r="Q75" i="1"/>
  <c r="Q286" i="1"/>
  <c r="O248" i="1"/>
  <c r="O265" i="1"/>
  <c r="O33" i="1"/>
  <c r="Q21" i="1"/>
  <c r="O66" i="1"/>
  <c r="O201" i="1"/>
  <c r="Q153" i="1"/>
  <c r="Q42" i="1"/>
  <c r="O379" i="1"/>
  <c r="O238" i="1"/>
  <c r="O396" i="1"/>
  <c r="M78" i="1"/>
  <c r="Q78" i="1" s="1"/>
  <c r="Q82" i="1"/>
  <c r="Q179" i="1"/>
  <c r="O191" i="1"/>
  <c r="O194" i="1"/>
  <c r="M224" i="1"/>
  <c r="Q224" i="1" s="1"/>
  <c r="Q230" i="1"/>
  <c r="O278" i="1"/>
  <c r="Q362" i="1"/>
  <c r="M490" i="1"/>
  <c r="Q490" i="1" s="1"/>
  <c r="O260" i="1"/>
  <c r="O88" i="1"/>
  <c r="O34" i="1"/>
  <c r="Q237" i="1"/>
  <c r="Q71" i="1"/>
  <c r="O342" i="1"/>
  <c r="Q180" i="1"/>
  <c r="Q210" i="1"/>
  <c r="Q270" i="1"/>
  <c r="O391" i="1"/>
  <c r="O250" i="1"/>
  <c r="O205" i="1"/>
  <c r="Q249" i="1"/>
  <c r="O348" i="1"/>
  <c r="Q462" i="1"/>
  <c r="O267" i="1"/>
  <c r="Q419" i="1"/>
  <c r="O73" i="1"/>
  <c r="Q77" i="1"/>
  <c r="O89" i="1"/>
  <c r="Q142" i="1"/>
  <c r="O256" i="1"/>
  <c r="O316" i="1"/>
  <c r="O24" i="1"/>
  <c r="Q182" i="1"/>
  <c r="Q176" i="1"/>
  <c r="O471" i="1"/>
  <c r="O223" i="1"/>
  <c r="O38" i="1"/>
  <c r="Q65" i="1"/>
  <c r="O183" i="1"/>
  <c r="Q352" i="1"/>
  <c r="O16" i="1"/>
  <c r="O19" i="1"/>
  <c r="Q19" i="1"/>
  <c r="O360" i="1"/>
  <c r="Q27" i="1"/>
  <c r="O151" i="1"/>
  <c r="Q151" i="1"/>
  <c r="Q266" i="1"/>
  <c r="O266" i="1"/>
  <c r="Q354" i="1"/>
  <c r="O354" i="1"/>
  <c r="O314" i="1"/>
  <c r="O146" i="1"/>
  <c r="Q146" i="1"/>
  <c r="Q261" i="1"/>
  <c r="O261" i="1"/>
  <c r="Q328" i="1"/>
  <c r="Q202" i="1"/>
  <c r="O202" i="1"/>
  <c r="O308" i="1"/>
  <c r="Q308" i="1"/>
  <c r="Q367" i="1"/>
  <c r="O367" i="1"/>
  <c r="O392" i="1"/>
  <c r="Q392" i="1"/>
  <c r="Q377" i="1"/>
  <c r="O377" i="1"/>
  <c r="O213" i="1"/>
  <c r="Q44" i="1"/>
  <c r="Q83" i="1"/>
  <c r="O83" i="1"/>
  <c r="O188" i="1"/>
  <c r="Q188" i="1"/>
  <c r="W491" i="1"/>
  <c r="W498" i="1" s="1"/>
  <c r="O197" i="1"/>
  <c r="Q197" i="1"/>
  <c r="J491" i="1"/>
  <c r="J498" i="1" s="1"/>
  <c r="O166" i="1"/>
  <c r="Q166" i="1"/>
  <c r="O208" i="1"/>
  <c r="Q208" i="1"/>
  <c r="Q372" i="1"/>
  <c r="O372" i="1"/>
  <c r="O177" i="1"/>
  <c r="Q177" i="1"/>
  <c r="Q302" i="1"/>
  <c r="O302" i="1"/>
  <c r="O340" i="1"/>
  <c r="Q340" i="1"/>
  <c r="O382" i="1"/>
  <c r="Q382" i="1"/>
  <c r="Q315" i="1"/>
  <c r="O474" i="1"/>
  <c r="O424" i="1"/>
  <c r="Q64" i="1"/>
  <c r="O68" i="1"/>
  <c r="O87" i="1"/>
  <c r="O152" i="1"/>
  <c r="Q173" i="1"/>
  <c r="Q203" i="1"/>
  <c r="Q273" i="1"/>
  <c r="O303" i="1"/>
  <c r="O329" i="1"/>
  <c r="Q350" i="1"/>
  <c r="Q355" i="1"/>
  <c r="Q373" i="1"/>
  <c r="Q378" i="1"/>
  <c r="Q415" i="1"/>
  <c r="O444" i="1"/>
  <c r="Q465" i="1"/>
  <c r="Q268" i="1"/>
  <c r="O236" i="1"/>
  <c r="O457" i="1"/>
  <c r="O426" i="1"/>
  <c r="Q150" i="1"/>
  <c r="Q22" i="1"/>
  <c r="P491" i="1"/>
  <c r="O257" i="1"/>
  <c r="O235" i="1"/>
  <c r="Q457" i="1"/>
  <c r="O434" i="1"/>
  <c r="O62" i="1"/>
  <c r="O472" i="1"/>
  <c r="T491" i="1"/>
  <c r="T498" i="1" s="1"/>
  <c r="Q323" i="1"/>
  <c r="Q218" i="1"/>
  <c r="O55" i="1"/>
  <c r="O383" i="1"/>
  <c r="Q325" i="1"/>
  <c r="O35" i="1"/>
  <c r="S491" i="1"/>
  <c r="O307" i="1"/>
  <c r="M339" i="1"/>
  <c r="Q339" i="1" s="1"/>
  <c r="Q53" i="1"/>
  <c r="O53" i="1"/>
  <c r="O219" i="1"/>
  <c r="Q219" i="1"/>
  <c r="O272" i="1"/>
  <c r="Q272" i="1"/>
  <c r="Q28" i="1"/>
  <c r="O28" i="1"/>
  <c r="Q174" i="1"/>
  <c r="O174" i="1"/>
  <c r="O285" i="1"/>
  <c r="Q285" i="1"/>
  <c r="O464" i="1"/>
  <c r="Q464" i="1"/>
  <c r="Q414" i="1"/>
  <c r="O414" i="1"/>
  <c r="M192" i="1"/>
  <c r="Q192" i="1" s="1"/>
  <c r="Q46" i="1"/>
  <c r="O46" i="1"/>
  <c r="M72" i="1"/>
  <c r="Q72" i="1" s="1"/>
  <c r="O67" i="1"/>
  <c r="Q301" i="1"/>
  <c r="O189" i="1"/>
  <c r="O167" i="1"/>
  <c r="O49" i="1"/>
  <c r="O47" i="1"/>
  <c r="Q47" i="1"/>
  <c r="O76" i="1"/>
  <c r="Q76" i="1"/>
  <c r="Q79" i="1"/>
  <c r="O79" i="1"/>
  <c r="O186" i="1"/>
  <c r="Q186" i="1"/>
  <c r="O32" i="1"/>
  <c r="Q17" i="1"/>
  <c r="M50" i="1"/>
  <c r="Q50" i="1" s="1"/>
  <c r="O172" i="1"/>
  <c r="O59" i="1"/>
  <c r="Q26" i="1"/>
  <c r="Q30" i="1"/>
  <c r="O30" i="1"/>
  <c r="Q161" i="1"/>
  <c r="Q253" i="1"/>
  <c r="M304" i="1"/>
  <c r="Q304" i="1" s="1"/>
  <c r="O253" i="1"/>
  <c r="O158" i="1"/>
  <c r="Q158" i="1"/>
  <c r="Q184" i="1"/>
  <c r="O184" i="1"/>
  <c r="Q347" i="1"/>
  <c r="O347" i="1"/>
  <c r="Q363" i="1"/>
  <c r="O363" i="1"/>
  <c r="O60" i="1"/>
  <c r="Q60" i="1"/>
  <c r="O169" i="1"/>
  <c r="Q169" i="1"/>
  <c r="O207" i="1"/>
  <c r="O84" i="1"/>
  <c r="Q226" i="1"/>
  <c r="O226" i="1"/>
  <c r="O259" i="1"/>
  <c r="Q259" i="1"/>
  <c r="Q295" i="1"/>
  <c r="Q20" i="1"/>
  <c r="O37" i="1"/>
  <c r="Q37" i="1"/>
  <c r="Q43" i="1"/>
  <c r="O43" i="1"/>
  <c r="O147" i="1"/>
  <c r="Q147" i="1"/>
  <c r="O63" i="1"/>
  <c r="Q63" i="1"/>
  <c r="Q143" i="1"/>
  <c r="Q178" i="1"/>
  <c r="O178" i="1"/>
  <c r="O198" i="1"/>
  <c r="Q277" i="1"/>
  <c r="O277" i="1"/>
  <c r="O368" i="1"/>
  <c r="Q368" i="1"/>
  <c r="M397" i="1"/>
  <c r="Q397" i="1" s="1"/>
  <c r="Q393" i="1"/>
  <c r="O393" i="1"/>
  <c r="Q280" i="1"/>
  <c r="O280" i="1"/>
  <c r="Q319" i="1"/>
  <c r="O231" i="1"/>
  <c r="O171" i="1"/>
  <c r="Q171" i="1"/>
  <c r="M251" i="1"/>
  <c r="Q251" i="1" s="1"/>
  <c r="O271" i="1"/>
  <c r="Q271" i="1"/>
  <c r="O331" i="1"/>
  <c r="O209" i="1"/>
  <c r="Q209" i="1"/>
  <c r="Q262" i="1"/>
  <c r="O190" i="1"/>
  <c r="O254" i="1"/>
  <c r="Q418" i="1"/>
  <c r="O431" i="1"/>
  <c r="Q91" i="1"/>
  <c r="O380" i="1"/>
  <c r="A99" i="4" l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6" i="4" s="1"/>
  <c r="A94" i="4"/>
  <c r="A95" i="4" s="1"/>
  <c r="A96" i="4" s="1"/>
  <c r="A97" i="4" s="1"/>
  <c r="A105" i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U498" i="1"/>
  <c r="V498" i="1"/>
  <c r="Y39" i="3"/>
  <c r="Y86" i="3" s="1"/>
  <c r="X48" i="3"/>
  <c r="X90" i="4"/>
  <c r="N120" i="5"/>
  <c r="N122" i="5" s="1"/>
  <c r="U148" i="4"/>
  <c r="X75" i="3"/>
  <c r="X85" i="3"/>
  <c r="X26" i="3"/>
  <c r="Y145" i="4"/>
  <c r="Y148" i="4" s="1"/>
  <c r="X39" i="3"/>
  <c r="X145" i="4"/>
  <c r="N73" i="5"/>
  <c r="N76" i="5" s="1"/>
  <c r="U86" i="3"/>
  <c r="R148" i="4"/>
  <c r="R19" i="5"/>
  <c r="V21" i="5"/>
  <c r="R17" i="5"/>
  <c r="D29" i="5"/>
  <c r="D31" i="5"/>
  <c r="W16" i="5" s="1"/>
  <c r="S15" i="5"/>
  <c r="T76" i="4"/>
  <c r="T16" i="4"/>
  <c r="R16" i="4"/>
  <c r="R76" i="4" s="1"/>
  <c r="T86" i="3"/>
  <c r="R86" i="3"/>
  <c r="Q141" i="1"/>
  <c r="K491" i="1"/>
  <c r="P496" i="1"/>
  <c r="R496" i="1"/>
  <c r="O78" i="1"/>
  <c r="O453" i="1"/>
  <c r="O339" i="1"/>
  <c r="O251" i="1"/>
  <c r="O365" i="1"/>
  <c r="O397" i="1"/>
  <c r="O490" i="1"/>
  <c r="O192" i="1"/>
  <c r="M365" i="1"/>
  <c r="Q365" i="1" s="1"/>
  <c r="O50" i="1"/>
  <c r="O224" i="1"/>
  <c r="O427" i="1"/>
  <c r="O141" i="1"/>
  <c r="O72" i="1"/>
  <c r="O304" i="1"/>
  <c r="X148" i="4" l="1"/>
  <c r="X86" i="3"/>
  <c r="R495" i="1"/>
  <c r="P495" i="1"/>
  <c r="N16" i="5"/>
  <c r="D33" i="5"/>
  <c r="E31" i="5" s="1"/>
  <c r="S16" i="5"/>
  <c r="S17" i="5" s="1"/>
  <c r="T15" i="5"/>
  <c r="T16" i="5" s="1"/>
  <c r="Q496" i="1"/>
  <c r="S496" i="1" s="1"/>
  <c r="M491" i="1"/>
  <c r="Q491" i="1" s="1"/>
  <c r="O491" i="1"/>
  <c r="Q495" i="1" l="1"/>
  <c r="S495" i="1" s="1"/>
  <c r="S498" i="1" s="1"/>
  <c r="E30" i="5"/>
  <c r="E32" i="5"/>
  <c r="E29" i="5"/>
  <c r="E33" i="5" l="1"/>
  <c r="R74" i="5" l="1"/>
  <c r="R75" i="5"/>
  <c r="S72" i="5" l="1"/>
  <c r="S71" i="5"/>
  <c r="S74" i="5" l="1"/>
  <c r="S73" i="5"/>
  <c r="S75" i="5"/>
  <c r="S70" i="5"/>
  <c r="S69" i="5"/>
  <c r="S68" i="5"/>
  <c r="I73" i="5" l="1"/>
  <c r="K75" i="5" l="1"/>
  <c r="I70" i="5"/>
  <c r="K74" i="5"/>
  <c r="I75" i="5"/>
  <c r="K73" i="5"/>
  <c r="I74" i="5"/>
  <c r="J75" i="5" l="1"/>
  <c r="J70" i="5"/>
  <c r="K69" i="5"/>
  <c r="J73" i="5"/>
  <c r="I69" i="5"/>
  <c r="J74" i="5"/>
  <c r="K68" i="5"/>
  <c r="K70" i="5"/>
  <c r="M70" i="5" s="1"/>
  <c r="L74" i="5" l="1"/>
  <c r="M74" i="5"/>
  <c r="L70" i="5"/>
  <c r="L75" i="5"/>
  <c r="M75" i="5"/>
  <c r="J69" i="5"/>
  <c r="L69" i="5" s="1"/>
  <c r="K76" i="5"/>
  <c r="L73" i="5"/>
  <c r="M73" i="5"/>
  <c r="M69" i="5" l="1"/>
  <c r="I68" i="5" l="1"/>
  <c r="I76" i="5" s="1"/>
  <c r="R71" i="5"/>
  <c r="R72" i="5"/>
  <c r="R69" i="5" l="1"/>
  <c r="R70" i="5"/>
  <c r="R68" i="5"/>
  <c r="J68" i="5"/>
  <c r="R73" i="5"/>
  <c r="L68" i="5" l="1"/>
  <c r="L76" i="5" s="1"/>
  <c r="J76" i="5"/>
  <c r="M76" i="5" s="1"/>
  <c r="M68" i="5"/>
  <c r="H119" i="5"/>
  <c r="H117" i="5"/>
  <c r="H120" i="5"/>
  <c r="H118" i="5"/>
  <c r="H116" i="5"/>
  <c r="H122" i="5" l="1"/>
</calcChain>
</file>

<file path=xl/comments1.xml><?xml version="1.0" encoding="utf-8"?>
<comments xmlns="http://schemas.openxmlformats.org/spreadsheetml/2006/main">
  <authors>
    <author>Mateus Rosario</author>
    <author>PARTISIPA0581</author>
    <author>PARTISIPA</author>
    <author>tc={11AD99AE-BFF6-428D-9AEE-C28E9A36E4BA}</author>
    <author>tc={69E33573-F418-4C10-96A8-C82CC4E70565}</author>
    <author>tc={E0B72E2D-7E61-4D6C-92CF-3FEC963867D3}</author>
    <author>tc={997A3A61-76B4-4C75-87FE-5C1CFD522535}</author>
    <author>tc={05754CA4-D418-4E7D-8F21-E003702FF889}</author>
  </authors>
  <commentList>
    <comment ref="U57" authorId="0" shapeId="0">
      <text>
        <r>
          <rPr>
            <b/>
            <sz val="9"/>
            <color indexed="81"/>
            <rFont val="Tahoma"/>
            <family val="2"/>
          </rPr>
          <t>Mateus Rosario:</t>
        </r>
        <r>
          <rPr>
            <sz val="9"/>
            <color indexed="81"/>
            <rFont val="Tahoma"/>
            <family val="2"/>
          </rPr>
          <t xml:space="preserve">
Projetu siklu 6 iha suku Soru Craic ne'e laiha numeru trabalhadores tanab uza tractor hodi loke estrada foun.</t>
        </r>
      </text>
    </comment>
    <comment ref="H62" authorId="1" shapeId="0">
      <text>
        <r>
          <rPr>
            <b/>
            <sz val="9"/>
            <color indexed="81"/>
            <rFont val="Tahoma"/>
            <family val="2"/>
          </rPr>
          <t>PARTISIPA0581:</t>
        </r>
        <r>
          <rPr>
            <sz val="9"/>
            <color indexed="81"/>
            <rFont val="Tahoma"/>
            <family val="2"/>
          </rPr>
          <t xml:space="preserve">
Troka ona ba bronjong</t>
        </r>
      </text>
    </comment>
    <comment ref="H168" authorId="2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Sal 2 ba Eskola EBF Tapa</t>
        </r>
      </text>
    </comment>
    <comment ref="H173" authorId="2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Sector Edukasaun Naran Projectu Estrada Rural</t>
        </r>
      </text>
    </comment>
    <comment ref="W216" authorId="3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EhD M=1</t>
        </r>
      </text>
    </comment>
    <comment ref="H321" authorId="2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hakerek Estrada Deit</t>
        </r>
      </text>
    </comment>
    <comment ref="D371" authorId="4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Tama lista negativu,mais sidauk muda perioridade</t>
        </r>
      </text>
    </comment>
    <comment ref="D379" authorId="5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Tama lista negativu,perioridade troka ona ba irigasaun</t>
        </r>
      </text>
    </comment>
    <comment ref="D388" authorId="6" shapeId="0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Tama lista negativu,mais sidauk troka perioridade
</t>
        </r>
      </text>
    </comment>
    <comment ref="D395" authorId="7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Tama lista negativu,Moru escola troka ba drainase hada fatuk</t>
        </r>
      </text>
    </comment>
    <comment ref="H435" authorId="2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Moru haleu kapela</t>
        </r>
      </text>
    </comment>
    <comment ref="D449" authorId="1" shapeId="0">
      <text>
        <r>
          <rPr>
            <b/>
            <sz val="9"/>
            <color indexed="81"/>
            <rFont val="Tahoma"/>
            <family val="2"/>
          </rPr>
          <t>PARTISIPA0581:
Osamentu 2025 la iha transferencia</t>
        </r>
      </text>
    </comment>
    <comment ref="D450" authorId="1" shapeId="0">
      <text>
        <r>
          <rPr>
            <b/>
            <sz val="9"/>
            <color indexed="81"/>
            <rFont val="Tahoma"/>
            <family val="2"/>
          </rPr>
          <t>PARTISIPA0581:</t>
        </r>
        <r>
          <rPr>
            <sz val="9"/>
            <color indexed="81"/>
            <rFont val="Tahoma"/>
            <family val="2"/>
          </rPr>
          <t xml:space="preserve">
Osamentu 2025 la iha transferencia</t>
        </r>
      </text>
    </comment>
    <comment ref="H458" authorId="2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Rehap</t>
        </r>
      </text>
    </comment>
    <comment ref="H463" authorId="2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Eskola EBF</t>
        </r>
      </text>
    </comment>
    <comment ref="H466" authorId="2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Eskola Paralelu</t>
        </r>
      </text>
    </comment>
    <comment ref="H480" authorId="2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Fatin Siska</t>
        </r>
      </text>
    </comment>
    <comment ref="H485" authorId="2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Instalasaun Electrisidade</t>
        </r>
      </text>
    </comment>
  </commentList>
</comments>
</file>

<file path=xl/comments2.xml><?xml version="1.0" encoding="utf-8"?>
<comments xmlns="http://schemas.openxmlformats.org/spreadsheetml/2006/main">
  <authors>
    <author>PARTISIPA</author>
  </authors>
  <commentList>
    <comment ref="F21" authorId="0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Hakerek deit Estrada Rurais</t>
        </r>
      </text>
    </comment>
  </commentList>
</comments>
</file>

<file path=xl/comments3.xml><?xml version="1.0" encoding="utf-8"?>
<comments xmlns="http://schemas.openxmlformats.org/spreadsheetml/2006/main">
  <authors>
    <author>PARTISIPA</author>
  </authors>
  <commentList>
    <comment ref="H55" authorId="0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Hakerek deit Estrada Rurais</t>
        </r>
      </text>
    </comment>
  </commentList>
</comments>
</file>

<file path=xl/comments4.xml><?xml version="1.0" encoding="utf-8"?>
<comments xmlns="http://schemas.openxmlformats.org/spreadsheetml/2006/main">
  <authors>
    <author>PARTISIPA</author>
  </authors>
  <commentList>
    <comment ref="H51" authorId="0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Hakerek deit Estrada Rurais</t>
        </r>
      </text>
    </comment>
    <comment ref="H125" authorId="0" shapeId="0">
      <text>
        <r>
          <rPr>
            <b/>
            <sz val="9"/>
            <color indexed="81"/>
            <rFont val="Tahoma"/>
            <family val="2"/>
          </rPr>
          <t>PARTISIPA:</t>
        </r>
        <r>
          <rPr>
            <sz val="9"/>
            <color indexed="81"/>
            <rFont val="Tahoma"/>
            <family val="2"/>
          </rPr>
          <t xml:space="preserve">
Hakerek deit Estrada Rurais</t>
        </r>
      </text>
    </comment>
  </commentList>
</comments>
</file>

<file path=xl/comments5.xml><?xml version="1.0" encoding="utf-8"?>
<comments xmlns="http://schemas.openxmlformats.org/spreadsheetml/2006/main">
  <authors>
    <author>Aniceto Pinto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>Anis
Laisorolai de Cima
Seical</t>
        </r>
      </text>
    </comment>
  </commentList>
</comments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<sst xmlns="http://schemas.openxmlformats.org/spreadsheetml/2006/main" count="4354" uniqueCount="666">
  <si>
    <t xml:space="preserve">PROGRESU ATIVIDADE PROGRAMA NASIONAL DEZENVOLVIMENTU SUKU (PNDS)  </t>
  </si>
  <si>
    <t>FAZE1, FAZE 2 &amp; FAZE 3 SIKLU 7</t>
  </si>
  <si>
    <t>TINAN 2025</t>
  </si>
  <si>
    <t>ATUALIZA IHA FULAN : AGOSTU 2025</t>
  </si>
  <si>
    <t>Munisipiu</t>
  </si>
  <si>
    <t>PA</t>
  </si>
  <si>
    <t>Suku</t>
  </si>
  <si>
    <t>Faze / Siklus</t>
  </si>
  <si>
    <t>Kode Setor</t>
  </si>
  <si>
    <t>Setor</t>
  </si>
  <si>
    <t>Naran Projetu</t>
  </si>
  <si>
    <t>Atividade</t>
  </si>
  <si>
    <t>Total Projetu</t>
  </si>
  <si>
    <t>Alokasaun Orsamentu</t>
  </si>
  <si>
    <t>Gasta</t>
  </si>
  <si>
    <t>Balansu</t>
  </si>
  <si>
    <t>Osan restu</t>
  </si>
  <si>
    <t>% Gasta</t>
  </si>
  <si>
    <t>% Fiziku</t>
  </si>
  <si>
    <t>Status SAD</t>
  </si>
  <si>
    <t>Status SAI</t>
  </si>
  <si>
    <t>Traballador</t>
  </si>
  <si>
    <t>Transfere</t>
  </si>
  <si>
    <t>Osan Restu</t>
  </si>
  <si>
    <t>Total</t>
  </si>
  <si>
    <t>Feto</t>
  </si>
  <si>
    <t>Mane</t>
  </si>
  <si>
    <t>EHD</t>
  </si>
  <si>
    <t>Aileu</t>
  </si>
  <si>
    <t>Aileu Vila</t>
  </si>
  <si>
    <t xml:space="preserve">Aissirimou </t>
  </si>
  <si>
    <t>Obras Publikas</t>
  </si>
  <si>
    <t>Estrada Rurais (Estrada Rai)</t>
  </si>
  <si>
    <t>Konstrusaun</t>
  </si>
  <si>
    <t>Bandudato</t>
  </si>
  <si>
    <t>Bareiras (Tembok Penahan) - Hada Fatuk</t>
  </si>
  <si>
    <t>Fahiria</t>
  </si>
  <si>
    <t>Estrada Rurais (Estrada Betaun)</t>
  </si>
  <si>
    <t>Fatubossa</t>
  </si>
  <si>
    <t>Edukasaun no Desportu</t>
  </si>
  <si>
    <t>Residensia ba Professores</t>
  </si>
  <si>
    <t>Hoholau</t>
  </si>
  <si>
    <t>Lahae</t>
  </si>
  <si>
    <t>Agrikultura, Seguransa Ailementar no Buka Moris</t>
  </si>
  <si>
    <t>Reabilitasaun</t>
  </si>
  <si>
    <t>Lausi</t>
  </si>
  <si>
    <t>Lequitura</t>
  </si>
  <si>
    <t>Saboria</t>
  </si>
  <si>
    <t>Seloi Craic</t>
  </si>
  <si>
    <t>Bee no Saneamentu</t>
  </si>
  <si>
    <t>Sistema Bee Mos - Gravitasaun</t>
  </si>
  <si>
    <t>Seloi Malere</t>
  </si>
  <si>
    <t>Suco Liurai (A)</t>
  </si>
  <si>
    <t>Laulara</t>
  </si>
  <si>
    <t>Bocolelo</t>
  </si>
  <si>
    <t>Cotolau</t>
  </si>
  <si>
    <t>Fatisi</t>
  </si>
  <si>
    <t>Madabenu</t>
  </si>
  <si>
    <t>Setor Seluk</t>
  </si>
  <si>
    <t>Sede Aldeia</t>
  </si>
  <si>
    <t>Talitu</t>
  </si>
  <si>
    <t>Tohumeta</t>
  </si>
  <si>
    <t>Lequidoe</t>
  </si>
  <si>
    <t>Acubilitoho</t>
  </si>
  <si>
    <t>Bereleu</t>
  </si>
  <si>
    <t>Betulau</t>
  </si>
  <si>
    <t>Fahisoi</t>
  </si>
  <si>
    <t>Faturilau</t>
  </si>
  <si>
    <t>Manucasa</t>
  </si>
  <si>
    <t>Saude</t>
  </si>
  <si>
    <t>Residensia Pessoal Saude</t>
  </si>
  <si>
    <t>Namlesu</t>
  </si>
  <si>
    <t>Remixio</t>
  </si>
  <si>
    <t>Acumau</t>
  </si>
  <si>
    <t>Fadabloco</t>
  </si>
  <si>
    <t>Faisoi</t>
  </si>
  <si>
    <t>Faturasa</t>
  </si>
  <si>
    <t>Hautoho</t>
  </si>
  <si>
    <t>Maumeta</t>
  </si>
  <si>
    <t>Suku Liurai (R)</t>
  </si>
  <si>
    <t>Estensaun</t>
  </si>
  <si>
    <t>Tulatequeu</t>
  </si>
  <si>
    <t>Sistema Bee Mos - Bomba (Bomba Submersible/Bomba Sentrifugal)</t>
  </si>
  <si>
    <t>Ainaro</t>
  </si>
  <si>
    <t>Ainaro Villa</t>
  </si>
  <si>
    <t>Cassa</t>
  </si>
  <si>
    <t>Mini Merkadu</t>
  </si>
  <si>
    <t>Manutaci</t>
  </si>
  <si>
    <t>Mau-Nuno</t>
  </si>
  <si>
    <t>Mau-Ulo</t>
  </si>
  <si>
    <t>Soro</t>
  </si>
  <si>
    <t>Suro-Craic</t>
  </si>
  <si>
    <t>Hato-Builico</t>
  </si>
  <si>
    <t>Mauchiga</t>
  </si>
  <si>
    <t>Mulo</t>
  </si>
  <si>
    <t>Nunu-Mogue</t>
  </si>
  <si>
    <t>Hato-Udo</t>
  </si>
  <si>
    <t>Foho-Ailico</t>
  </si>
  <si>
    <t xml:space="preserve">Leolima </t>
  </si>
  <si>
    <t>Satan Rai (Bronjong)</t>
  </si>
  <si>
    <t>Maubisse</t>
  </si>
  <si>
    <t>Aituto</t>
  </si>
  <si>
    <t>Edi</t>
  </si>
  <si>
    <t>Fatubessi</t>
  </si>
  <si>
    <t>Horai-Quic</t>
  </si>
  <si>
    <t>Manelobas</t>
  </si>
  <si>
    <t>Manetú</t>
  </si>
  <si>
    <t>Maulau</t>
  </si>
  <si>
    <t>Suco Liurai (Maubisse)</t>
  </si>
  <si>
    <t>Atauro</t>
  </si>
  <si>
    <t>Beloi</t>
  </si>
  <si>
    <t>Tanke Udan Be'en (Betaun)</t>
  </si>
  <si>
    <t>Biqueli</t>
  </si>
  <si>
    <t>Macadade</t>
  </si>
  <si>
    <t>Eskola Infantil / Pre-Primaria</t>
  </si>
  <si>
    <t>Maquili</t>
  </si>
  <si>
    <t>Villa Maumeta</t>
  </si>
  <si>
    <t>Baucau</t>
  </si>
  <si>
    <t>Baguia</t>
  </si>
  <si>
    <t>001</t>
  </si>
  <si>
    <t>005</t>
  </si>
  <si>
    <t>002</t>
  </si>
  <si>
    <t>Baucau Vila</t>
  </si>
  <si>
    <t>003</t>
  </si>
  <si>
    <t>Edukasaun No Desportu</t>
  </si>
  <si>
    <t>Eskola Primaria</t>
  </si>
  <si>
    <t>Drenazen - Hada Fatuk</t>
  </si>
  <si>
    <t>Gar-iuai</t>
  </si>
  <si>
    <t>Samalari</t>
  </si>
  <si>
    <t>Laga</t>
  </si>
  <si>
    <t>Quelicai</t>
  </si>
  <si>
    <t>Macalaco</t>
  </si>
  <si>
    <t>Matebian</t>
  </si>
  <si>
    <t>004</t>
  </si>
  <si>
    <t>Bee Kanu (Sekundaria/kanu distribuisaun) - Hada Fatuk</t>
  </si>
  <si>
    <t>Quelicai Antigu</t>
  </si>
  <si>
    <t>Vemasse</t>
  </si>
  <si>
    <t>Estrada Rurais (Estrada Telford)</t>
  </si>
  <si>
    <t>Venilale</t>
  </si>
  <si>
    <t>Manutensaun periodiku no immediata ne'ebe relevante projetu bee mos</t>
  </si>
  <si>
    <t>Manutensaun</t>
  </si>
  <si>
    <t>Bobonaro</t>
  </si>
  <si>
    <t>Atabae</t>
  </si>
  <si>
    <t>Aidabaleten</t>
  </si>
  <si>
    <t>Moru ba Klinika</t>
  </si>
  <si>
    <t>Hataz</t>
  </si>
  <si>
    <t>Rairobo</t>
  </si>
  <si>
    <t>Klinika Maternidade</t>
  </si>
  <si>
    <t>Balibo</t>
  </si>
  <si>
    <t>Balibo Villa</t>
  </si>
  <si>
    <t>Batugade</t>
  </si>
  <si>
    <t>Cowa</t>
  </si>
  <si>
    <t>Leohitu</t>
  </si>
  <si>
    <t>Leolima</t>
  </si>
  <si>
    <t>Sanirin</t>
  </si>
  <si>
    <t>Aiassa</t>
  </si>
  <si>
    <t>Atu-Aben</t>
  </si>
  <si>
    <t>Carabau</t>
  </si>
  <si>
    <t>Colimau</t>
  </si>
  <si>
    <t>Cotabot</t>
  </si>
  <si>
    <t>Ilat-Laun</t>
  </si>
  <si>
    <t>Leber</t>
  </si>
  <si>
    <t>Lour</t>
  </si>
  <si>
    <t>Lourba</t>
  </si>
  <si>
    <t>Male-Ubu</t>
  </si>
  <si>
    <t>Malilat</t>
  </si>
  <si>
    <t>Molop</t>
  </si>
  <si>
    <t>Oe-Leu</t>
  </si>
  <si>
    <t>Sibuni</t>
  </si>
  <si>
    <t>Soilesu</t>
  </si>
  <si>
    <t>Tapo</t>
  </si>
  <si>
    <t>Tebabui</t>
  </si>
  <si>
    <t>Cailaco</t>
  </si>
  <si>
    <t>Atudara</t>
  </si>
  <si>
    <t>Dau Odo</t>
  </si>
  <si>
    <t>Goulolo</t>
  </si>
  <si>
    <t>Guenu Lai</t>
  </si>
  <si>
    <t>Aula atendementu merenda eskola</t>
  </si>
  <si>
    <t>Manapa</t>
  </si>
  <si>
    <t>Ponte - Betaun</t>
  </si>
  <si>
    <t>Meligo</t>
  </si>
  <si>
    <t>Purugua</t>
  </si>
  <si>
    <t>Raiheu</t>
  </si>
  <si>
    <t>Lolotoe</t>
  </si>
  <si>
    <t>Deudet</t>
  </si>
  <si>
    <t>Gildapil</t>
  </si>
  <si>
    <t>Guda</t>
  </si>
  <si>
    <t>Lebos</t>
  </si>
  <si>
    <t>Lontas</t>
  </si>
  <si>
    <t>Lupal</t>
  </si>
  <si>
    <t>Opa</t>
  </si>
  <si>
    <t>Maliana</t>
  </si>
  <si>
    <t>Holsa</t>
  </si>
  <si>
    <t xml:space="preserve">Lahomea </t>
  </si>
  <si>
    <t>Odomau</t>
  </si>
  <si>
    <t>Raifun</t>
  </si>
  <si>
    <t>Ritabou</t>
  </si>
  <si>
    <t>Saburai</t>
  </si>
  <si>
    <t>Tapo/Memo</t>
  </si>
  <si>
    <t xml:space="preserve">Covalima </t>
  </si>
  <si>
    <t>Fatululik</t>
  </si>
  <si>
    <t>Taroman</t>
  </si>
  <si>
    <t>Zumalai</t>
  </si>
  <si>
    <t>Fatuletu</t>
  </si>
  <si>
    <t>Lepo</t>
  </si>
  <si>
    <t xml:space="preserve">Infraestrutura atu Proteje Natar ka To’os (lutu) </t>
  </si>
  <si>
    <t>Mape</t>
  </si>
  <si>
    <t>Raimea</t>
  </si>
  <si>
    <t>Bee Kanu (Sekundaria/kanu distribuisaun) - Betaun</t>
  </si>
  <si>
    <t>Tazhilin</t>
  </si>
  <si>
    <t>Ucecae</t>
  </si>
  <si>
    <t>Zulo</t>
  </si>
  <si>
    <t>Fatumea</t>
  </si>
  <si>
    <t>Belulik Leten</t>
  </si>
  <si>
    <t>Nanu</t>
  </si>
  <si>
    <t>Suai Villa</t>
  </si>
  <si>
    <t>Suai Loro</t>
  </si>
  <si>
    <t>Camenasa</t>
  </si>
  <si>
    <t>Debos</t>
  </si>
  <si>
    <t>Labarai</t>
  </si>
  <si>
    <t>Beco</t>
  </si>
  <si>
    <t>Tilomar</t>
  </si>
  <si>
    <t>Maudemo</t>
  </si>
  <si>
    <t>Lalawa</t>
  </si>
  <si>
    <t>Casabauk</t>
  </si>
  <si>
    <t>Beiseuk</t>
  </si>
  <si>
    <t>Maucatar</t>
  </si>
  <si>
    <t>Holpilat</t>
  </si>
  <si>
    <t>Belecasak</t>
  </si>
  <si>
    <t>Estrada Rurais (Estrada Britas)</t>
  </si>
  <si>
    <t>Matai</t>
  </si>
  <si>
    <t>Ogues</t>
  </si>
  <si>
    <t>Fohorem</t>
  </si>
  <si>
    <t>Fohoren</t>
  </si>
  <si>
    <t>DatoRua</t>
  </si>
  <si>
    <t>Dato Tolu</t>
  </si>
  <si>
    <t>Lactos</t>
  </si>
  <si>
    <t>Covalima</t>
  </si>
  <si>
    <t>Dili</t>
  </si>
  <si>
    <t>Cristo Rei</t>
  </si>
  <si>
    <t>Ailok</t>
  </si>
  <si>
    <t>Balibar</t>
  </si>
  <si>
    <t>Bidau Santana</t>
  </si>
  <si>
    <t>Camea</t>
  </si>
  <si>
    <t>Moru ba Eskola</t>
  </si>
  <si>
    <t>Hera</t>
  </si>
  <si>
    <t>Metiaut</t>
  </si>
  <si>
    <t>Dom Aleixo</t>
  </si>
  <si>
    <t>Bairro Pite</t>
  </si>
  <si>
    <t>Comoro</t>
  </si>
  <si>
    <t>Fatuhada</t>
  </si>
  <si>
    <t>Metinaro</t>
  </si>
  <si>
    <t>Sabuli</t>
  </si>
  <si>
    <t>Mantelolao</t>
  </si>
  <si>
    <t>Wenunuk</t>
  </si>
  <si>
    <t>Nain Feto</t>
  </si>
  <si>
    <t>Bemori</t>
  </si>
  <si>
    <t>Lahane Oriental</t>
  </si>
  <si>
    <t>Santa Cruz</t>
  </si>
  <si>
    <t>Vera Cruz</t>
  </si>
  <si>
    <t>Dare</t>
  </si>
  <si>
    <t>Mascarenhas</t>
  </si>
  <si>
    <t>Vila Verde</t>
  </si>
  <si>
    <t>Ermera</t>
  </si>
  <si>
    <t>Atsabe</t>
  </si>
  <si>
    <t>Malabe</t>
  </si>
  <si>
    <t>Atara</t>
  </si>
  <si>
    <t>Baboe Craik</t>
  </si>
  <si>
    <t>Batumano</t>
  </si>
  <si>
    <t>Baboe Leten</t>
  </si>
  <si>
    <t>Laclo</t>
  </si>
  <si>
    <t>Lasaun</t>
  </si>
  <si>
    <t>Laubono</t>
  </si>
  <si>
    <t>Lemeia Leten</t>
  </si>
  <si>
    <t>Obulo</t>
  </si>
  <si>
    <t>Parami</t>
  </si>
  <si>
    <t>Tiarlelo</t>
  </si>
  <si>
    <t>Ermera Villa</t>
  </si>
  <si>
    <t>Estado</t>
  </si>
  <si>
    <t>Mertutu</t>
  </si>
  <si>
    <t>Ponilala</t>
  </si>
  <si>
    <t>Riheu</t>
  </si>
  <si>
    <t>Poetete</t>
  </si>
  <si>
    <t>Lauala</t>
  </si>
  <si>
    <t>Raimerhei</t>
  </si>
  <si>
    <t>Humboe</t>
  </si>
  <si>
    <t>Leguimia</t>
  </si>
  <si>
    <t>Talimoro</t>
  </si>
  <si>
    <t>Hatolia A</t>
  </si>
  <si>
    <t>Leimia sorin balo</t>
  </si>
  <si>
    <t>Samara</t>
  </si>
  <si>
    <t>Hatolia Villa</t>
  </si>
  <si>
    <t>Manusae</t>
  </si>
  <si>
    <t>Ailelo</t>
  </si>
  <si>
    <t>Coliate</t>
  </si>
  <si>
    <t>Asu-lau sare</t>
  </si>
  <si>
    <t>Leimia Craik</t>
  </si>
  <si>
    <t>Hatolia B</t>
  </si>
  <si>
    <t>Lisapat</t>
  </si>
  <si>
    <t>Urahou</t>
  </si>
  <si>
    <t>Fatubesi</t>
  </si>
  <si>
    <t>Fatubolu</t>
  </si>
  <si>
    <t>Mau'ubo</t>
  </si>
  <si>
    <t>Letefoho</t>
  </si>
  <si>
    <t>Haupu</t>
  </si>
  <si>
    <t>Eraulo</t>
  </si>
  <si>
    <t>Dukurai</t>
  </si>
  <si>
    <t>Katrai Leten</t>
  </si>
  <si>
    <t>Katrai Kraik</t>
  </si>
  <si>
    <t>Hatugau</t>
  </si>
  <si>
    <t>Lauana</t>
  </si>
  <si>
    <t>Railaco</t>
  </si>
  <si>
    <t>Liho</t>
  </si>
  <si>
    <t>Matata</t>
  </si>
  <si>
    <t>Tocoluli</t>
  </si>
  <si>
    <t>Fatuquero</t>
  </si>
  <si>
    <t>Railaco Craic</t>
  </si>
  <si>
    <t>Railaco Leten</t>
  </si>
  <si>
    <t>Samalete</t>
  </si>
  <si>
    <t>Deleco</t>
  </si>
  <si>
    <t>Taraco</t>
  </si>
  <si>
    <t>Lautem</t>
  </si>
  <si>
    <t>Luro</t>
  </si>
  <si>
    <t>Afabubu</t>
  </si>
  <si>
    <t>Kapela</t>
  </si>
  <si>
    <t>Baricafa</t>
  </si>
  <si>
    <t>Cotamutu</t>
  </si>
  <si>
    <t>Lacawa</t>
  </si>
  <si>
    <t>Uairoque</t>
  </si>
  <si>
    <t>Tutuala</t>
  </si>
  <si>
    <t>Mehara</t>
  </si>
  <si>
    <t xml:space="preserve">Tutuala </t>
  </si>
  <si>
    <t>Iliomar</t>
  </si>
  <si>
    <t>Aelebere</t>
  </si>
  <si>
    <t>Caenlio</t>
  </si>
  <si>
    <t>Fuat</t>
  </si>
  <si>
    <t>Iliomar 1</t>
  </si>
  <si>
    <t>Iliomar 2</t>
  </si>
  <si>
    <t>Tirilolo</t>
  </si>
  <si>
    <t>Lautém</t>
  </si>
  <si>
    <t>Baduro</t>
  </si>
  <si>
    <t>Com</t>
  </si>
  <si>
    <t>Daudere</t>
  </si>
  <si>
    <t>Equisi</t>
  </si>
  <si>
    <t>Ililai</t>
  </si>
  <si>
    <t>Maina I</t>
  </si>
  <si>
    <t>Maina II</t>
  </si>
  <si>
    <t>Pairara</t>
  </si>
  <si>
    <t>Parlamentu</t>
  </si>
  <si>
    <t>Serelau</t>
  </si>
  <si>
    <t>Lospalos</t>
  </si>
  <si>
    <t>Bauro</t>
  </si>
  <si>
    <t>Postu Saude</t>
  </si>
  <si>
    <t>Cacavem</t>
  </si>
  <si>
    <t>Fuiloro</t>
  </si>
  <si>
    <t>Home</t>
  </si>
  <si>
    <t>Leuro</t>
  </si>
  <si>
    <t>Muapitine</t>
  </si>
  <si>
    <t>Souro</t>
  </si>
  <si>
    <t>Rasa</t>
  </si>
  <si>
    <t>Lore</t>
  </si>
  <si>
    <t>Lore I</t>
  </si>
  <si>
    <t>Lore II</t>
  </si>
  <si>
    <t>Liquisa</t>
  </si>
  <si>
    <t>Bazartete</t>
  </si>
  <si>
    <t>Ulmera</t>
  </si>
  <si>
    <t>Metagou</t>
  </si>
  <si>
    <t>Leorema</t>
  </si>
  <si>
    <t>Fatumasi</t>
  </si>
  <si>
    <t>Lauhata</t>
  </si>
  <si>
    <t>Tibar</t>
  </si>
  <si>
    <t>Motaulun</t>
  </si>
  <si>
    <t>Fahilebo</t>
  </si>
  <si>
    <t>Maubara</t>
  </si>
  <si>
    <t>Gugleur</t>
  </si>
  <si>
    <t>Vaviquinia</t>
  </si>
  <si>
    <t>Vatuvou</t>
  </si>
  <si>
    <t>Maubaralissa</t>
  </si>
  <si>
    <t>Loes</t>
  </si>
  <si>
    <t>Lissadila</t>
  </si>
  <si>
    <t>Guico</t>
  </si>
  <si>
    <t>Vatuboro</t>
  </si>
  <si>
    <t>Likisa</t>
  </si>
  <si>
    <t>Acumano</t>
  </si>
  <si>
    <t>Darulete</t>
  </si>
  <si>
    <t>Hatuquesi</t>
  </si>
  <si>
    <t>Sentru Saude Komunitario</t>
  </si>
  <si>
    <t>Luculai</t>
  </si>
  <si>
    <t>Leotela</t>
  </si>
  <si>
    <t>Loidahar</t>
  </si>
  <si>
    <t>Dato</t>
  </si>
  <si>
    <t>Liquiçá</t>
  </si>
  <si>
    <t>-</t>
  </si>
  <si>
    <t>Manatuto</t>
  </si>
  <si>
    <t>Barique</t>
  </si>
  <si>
    <t>Fatuwaque/Abat Oan</t>
  </si>
  <si>
    <t>Aubeon</t>
  </si>
  <si>
    <t>Barique Lama</t>
  </si>
  <si>
    <t>Manehat</t>
  </si>
  <si>
    <t>Sicone-Diloli</t>
  </si>
  <si>
    <t>Uma-Boco</t>
  </si>
  <si>
    <t>Lutu Protesaun</t>
  </si>
  <si>
    <t>Laleia</t>
  </si>
  <si>
    <t>Lifau</t>
  </si>
  <si>
    <t>Cairui</t>
  </si>
  <si>
    <t>Tanke Bee (Reservatoriu)</t>
  </si>
  <si>
    <t>Haturalan</t>
  </si>
  <si>
    <t>Manatuto Vila</t>
  </si>
  <si>
    <t>Aiteas</t>
  </si>
  <si>
    <t>Sau</t>
  </si>
  <si>
    <t>Ailili</t>
  </si>
  <si>
    <t>Iliheu</t>
  </si>
  <si>
    <t>Ma'abat</t>
  </si>
  <si>
    <t>Manutensaun periodiku no immediata ne'ebe relevante projetu irigasaun</t>
  </si>
  <si>
    <t>Cribas</t>
  </si>
  <si>
    <t>Laclubar</t>
  </si>
  <si>
    <t>Orlalan</t>
  </si>
  <si>
    <t>Manelima</t>
  </si>
  <si>
    <t>Batara</t>
  </si>
  <si>
    <t>Fatumakerek</t>
  </si>
  <si>
    <t>Sanana'in</t>
  </si>
  <si>
    <t>Funar</t>
  </si>
  <si>
    <t>Uma-Caduak</t>
  </si>
  <si>
    <t>Uma-Naruk</t>
  </si>
  <si>
    <t>Lacu-Mesac</t>
  </si>
  <si>
    <t>Hohorai</t>
  </si>
  <si>
    <t>Laicore</t>
  </si>
  <si>
    <t>Soibada</t>
  </si>
  <si>
    <t>Samoro</t>
  </si>
  <si>
    <t>Manlala</t>
  </si>
  <si>
    <t>Leohat</t>
  </si>
  <si>
    <t>Fasilidade Saneamentu (MCK) ba Eskola</t>
  </si>
  <si>
    <t>Manufahe</t>
  </si>
  <si>
    <t>Fatumakrek</t>
  </si>
  <si>
    <t>Manufahi</t>
  </si>
  <si>
    <t>Same Vila</t>
  </si>
  <si>
    <t>Betano</t>
  </si>
  <si>
    <t>Babulo</t>
  </si>
  <si>
    <t>Daisua</t>
  </si>
  <si>
    <t>Groto</t>
  </si>
  <si>
    <t>Holarua</t>
  </si>
  <si>
    <t>Rotuto</t>
  </si>
  <si>
    <t>Tutuluro</t>
  </si>
  <si>
    <t>Fatuberliu</t>
  </si>
  <si>
    <t>Bubususu</t>
  </si>
  <si>
    <t>Cai-Cassa</t>
  </si>
  <si>
    <t>Clacuc</t>
  </si>
  <si>
    <t>Fahinehan</t>
  </si>
  <si>
    <t>Fatukahi</t>
  </si>
  <si>
    <t>Alas</t>
  </si>
  <si>
    <t>Aituha</t>
  </si>
  <si>
    <t>Dotik</t>
  </si>
  <si>
    <t>Mahaquidan</t>
  </si>
  <si>
    <t>Taitudak</t>
  </si>
  <si>
    <t>Uma-Berloik</t>
  </si>
  <si>
    <t>Turiscai</t>
  </si>
  <si>
    <t>Aitemua</t>
  </si>
  <si>
    <t>Beremana</t>
  </si>
  <si>
    <t>Kampu Multi Funsaun</t>
  </si>
  <si>
    <t>Caimauc</t>
  </si>
  <si>
    <t>Fatucalo</t>
  </si>
  <si>
    <t>Foholau</t>
  </si>
  <si>
    <t>Lesuata</t>
  </si>
  <si>
    <t>Liurai</t>
  </si>
  <si>
    <t>Manumera</t>
  </si>
  <si>
    <t>Matorek</t>
  </si>
  <si>
    <t>Mindelu</t>
  </si>
  <si>
    <t>Orana</t>
  </si>
  <si>
    <t>Oecusse</t>
  </si>
  <si>
    <t>Nitibe</t>
  </si>
  <si>
    <t>Bana-Afi</t>
  </si>
  <si>
    <t>Bene-Ufe</t>
  </si>
  <si>
    <t>Lela-Ufe</t>
  </si>
  <si>
    <t>Suni-Ufe</t>
  </si>
  <si>
    <t>Usi-Taco</t>
  </si>
  <si>
    <t>Oesilo</t>
  </si>
  <si>
    <t>Bobometo</t>
  </si>
  <si>
    <t>Usi-Taqueno</t>
  </si>
  <si>
    <t>Usitasae</t>
  </si>
  <si>
    <t>Pante Macassar</t>
  </si>
  <si>
    <t>Bobocasse</t>
  </si>
  <si>
    <t>Costa</t>
  </si>
  <si>
    <t>Cunha</t>
  </si>
  <si>
    <t>Lalisuc</t>
  </si>
  <si>
    <t>Naimeco</t>
  </si>
  <si>
    <t>Nipane</t>
  </si>
  <si>
    <t>Taiboco</t>
  </si>
  <si>
    <t>Monemeco</t>
  </si>
  <si>
    <t>Cutete</t>
  </si>
  <si>
    <t>Passabe</t>
  </si>
  <si>
    <t>Abani</t>
  </si>
  <si>
    <t>Malelat</t>
  </si>
  <si>
    <t>Viqueque</t>
  </si>
  <si>
    <t>Lacluta</t>
  </si>
  <si>
    <t>Ahik</t>
  </si>
  <si>
    <t>Dilor</t>
  </si>
  <si>
    <t>Laline</t>
  </si>
  <si>
    <t>Uma Tolu</t>
  </si>
  <si>
    <t>Ossu</t>
  </si>
  <si>
    <t>Builale</t>
  </si>
  <si>
    <t>Builo</t>
  </si>
  <si>
    <t>Liaruka</t>
  </si>
  <si>
    <t>Loihunu</t>
  </si>
  <si>
    <t>Nahareca</t>
  </si>
  <si>
    <t>Ossu de Cima</t>
  </si>
  <si>
    <t>Ossu Rua</t>
  </si>
  <si>
    <t>Uabubo</t>
  </si>
  <si>
    <t>Uagia</t>
  </si>
  <si>
    <t>Uaibobo</t>
  </si>
  <si>
    <t xml:space="preserve">Uato-Carbau </t>
  </si>
  <si>
    <r>
      <t>Afaloicai (</t>
    </r>
    <r>
      <rPr>
        <i/>
        <sz val="12"/>
        <color theme="1"/>
        <rFont val="Times New Roman"/>
        <family val="1"/>
      </rPr>
      <t>UC</t>
    </r>
    <r>
      <rPr>
        <sz val="12"/>
        <color theme="1"/>
        <rFont val="Times New Roman"/>
        <family val="1"/>
      </rPr>
      <t>)</t>
    </r>
  </si>
  <si>
    <t>Bahatata</t>
  </si>
  <si>
    <t>Irabin de Baixo</t>
  </si>
  <si>
    <t>Irabin de Cima</t>
  </si>
  <si>
    <t>Loiulu</t>
  </si>
  <si>
    <t xml:space="preserve">Uani Uma </t>
  </si>
  <si>
    <t>Uato-Lari</t>
  </si>
  <si>
    <r>
      <t>Afaloicai (</t>
    </r>
    <r>
      <rPr>
        <i/>
        <sz val="12"/>
        <color theme="1"/>
        <rFont val="Times New Roman"/>
        <family val="1"/>
      </rPr>
      <t>UL</t>
    </r>
    <r>
      <rPr>
        <sz val="12"/>
        <color theme="1"/>
        <rFont val="Times New Roman"/>
        <family val="1"/>
      </rPr>
      <t>)</t>
    </r>
  </si>
  <si>
    <t>Babulu</t>
  </si>
  <si>
    <t>Macadique</t>
  </si>
  <si>
    <t>Matahoi</t>
  </si>
  <si>
    <t>Uaitame</t>
  </si>
  <si>
    <t>Vessoru</t>
  </si>
  <si>
    <t>Viqueque Villa</t>
  </si>
  <si>
    <t>Bahalarauain</t>
  </si>
  <si>
    <t>Bibileo</t>
  </si>
  <si>
    <t>Caraubalo</t>
  </si>
  <si>
    <t>Fatudere</t>
  </si>
  <si>
    <t>Luca</t>
  </si>
  <si>
    <t>Maluru</t>
  </si>
  <si>
    <t>Uaimori</t>
  </si>
  <si>
    <t>Uma Qui'ic</t>
  </si>
  <si>
    <t>Uma Uain Craic</t>
  </si>
  <si>
    <t>Uma Uain Leten</t>
  </si>
  <si>
    <t>TOTAL</t>
  </si>
  <si>
    <t>Progresu</t>
  </si>
  <si>
    <t>Lao hela</t>
  </si>
  <si>
    <t>Gastu Orsamentu</t>
  </si>
  <si>
    <t>Progresu Fiziku</t>
  </si>
  <si>
    <t>Nu.</t>
  </si>
  <si>
    <t>Defauassi</t>
  </si>
  <si>
    <t>Tequinomata</t>
  </si>
  <si>
    <t>Letemumo</t>
  </si>
  <si>
    <t>Loilubu</t>
  </si>
  <si>
    <t>Bahamori</t>
  </si>
  <si>
    <t>Uatohaco</t>
  </si>
  <si>
    <t>Laisor. De Cima</t>
  </si>
  <si>
    <t>Maluro</t>
  </si>
  <si>
    <t>Uma Ana Ico</t>
  </si>
  <si>
    <t>Alaua Craik</t>
  </si>
  <si>
    <t>Alaua Leten</t>
  </si>
  <si>
    <t>Haeconi</t>
  </si>
  <si>
    <t>Larisula</t>
  </si>
  <si>
    <t>Lavateri</t>
  </si>
  <si>
    <t>Ossohuna</t>
  </si>
  <si>
    <t>Uacala</t>
  </si>
  <si>
    <t>Bahu</t>
  </si>
  <si>
    <t>Buibau</t>
  </si>
  <si>
    <t>Buruma</t>
  </si>
  <si>
    <t>Caibada</t>
  </si>
  <si>
    <t>Seical</t>
  </si>
  <si>
    <t>Triloka</t>
  </si>
  <si>
    <t>Uailili</t>
  </si>
  <si>
    <t>Atelari</t>
  </si>
  <si>
    <t>Libagua</t>
  </si>
  <si>
    <t>Nunira</t>
  </si>
  <si>
    <t>Saelari</t>
  </si>
  <si>
    <t>Sagadate</t>
  </si>
  <si>
    <t>Soba</t>
  </si>
  <si>
    <t>Abafala</t>
  </si>
  <si>
    <t>Bualale</t>
  </si>
  <si>
    <t>Lacoliu</t>
  </si>
  <si>
    <t>Abo</t>
  </si>
  <si>
    <t>Laisor. De Baixo</t>
  </si>
  <si>
    <t>Lelalai</t>
  </si>
  <si>
    <t>Afaca</t>
  </si>
  <si>
    <t>Guruca</t>
  </si>
  <si>
    <t>Namanei</t>
  </si>
  <si>
    <t>Caicua</t>
  </si>
  <si>
    <t>OssoAla</t>
  </si>
  <si>
    <t>Ostico</t>
  </si>
  <si>
    <t>Uaigae</t>
  </si>
  <si>
    <t>Uatolari</t>
  </si>
  <si>
    <t>Badohoo</t>
  </si>
  <si>
    <t>Fatulia</t>
  </si>
  <si>
    <t>Uailaha</t>
  </si>
  <si>
    <t>Uaioli</t>
  </si>
  <si>
    <t>Uma Ana Ulo</t>
  </si>
  <si>
    <r>
      <t>MUNIS</t>
    </r>
    <r>
      <rPr>
        <b/>
        <sz val="25"/>
        <color theme="1"/>
        <rFont val="Aptos Narrow"/>
        <family val="2"/>
      </rPr>
      <t>ÍPIU</t>
    </r>
    <r>
      <rPr>
        <b/>
        <sz val="25"/>
        <color theme="1"/>
        <rFont val="Calibri"/>
        <family val="2"/>
        <scheme val="minor"/>
      </rPr>
      <t xml:space="preserve"> BAUCAU</t>
    </r>
  </si>
  <si>
    <t>NU.</t>
  </si>
  <si>
    <t>TINAN</t>
  </si>
  <si>
    <t>FAZE/SIKLUS</t>
  </si>
  <si>
    <t>FINALIZA</t>
  </si>
  <si>
    <t>LAO HELA</t>
  </si>
  <si>
    <t>LA IMPLEMENTA</t>
  </si>
  <si>
    <t>TOTAL PROJECTU</t>
  </si>
  <si>
    <t>%</t>
  </si>
  <si>
    <t>ALOKASAUN</t>
  </si>
  <si>
    <t>GASTUS</t>
  </si>
  <si>
    <t>BALANSU</t>
  </si>
  <si>
    <t xml:space="preserve">% </t>
  </si>
  <si>
    <t xml:space="preserve">STATUS </t>
  </si>
  <si>
    <t>HEIN ENTREGA</t>
  </si>
  <si>
    <t>FIZIKU</t>
  </si>
  <si>
    <t>SRD</t>
  </si>
  <si>
    <t>SRI</t>
  </si>
  <si>
    <t>ATIVIDADE</t>
  </si>
  <si>
    <t>PROGRESU</t>
  </si>
  <si>
    <t>SEIDAUK SRD</t>
  </si>
  <si>
    <t>SEIDAUK SRI</t>
  </si>
  <si>
    <t>S</t>
  </si>
  <si>
    <t>MUNISIPIU BAUCAU</t>
  </si>
  <si>
    <t>NARAN POSTU</t>
  </si>
  <si>
    <t>BAGUIA</t>
  </si>
  <si>
    <t>BAUCAU VILA</t>
  </si>
  <si>
    <t>LAGA</t>
  </si>
  <si>
    <t>MATEBIAN</t>
  </si>
  <si>
    <t>QUELICAI ANTIGU</t>
  </si>
  <si>
    <t>006</t>
  </si>
  <si>
    <t>QUELICAI</t>
  </si>
  <si>
    <t>007</t>
  </si>
  <si>
    <t>VEMASSE</t>
  </si>
  <si>
    <t>008</t>
  </si>
  <si>
    <t>VENILALE</t>
  </si>
  <si>
    <t>KODE SETOR</t>
  </si>
  <si>
    <t>NARAN SETOR</t>
  </si>
  <si>
    <t>SAUDE</t>
  </si>
  <si>
    <t>BEE NO SANEAMENTU</t>
  </si>
  <si>
    <t>EDUKASAUN NO DESPORTU</t>
  </si>
  <si>
    <t>FAZE 1,2 &amp; 3 SIKLUS 7</t>
  </si>
  <si>
    <t>SEIDAUK IMPLEMENTA</t>
  </si>
  <si>
    <t>AGRIKULTURA E PESKAS</t>
  </si>
  <si>
    <t>OBRAS PUBLICA</t>
  </si>
  <si>
    <t>SUMARIU PROGRESU ATIVIDADE TINAN 2025</t>
  </si>
  <si>
    <t>SUMARIU ATIVIDADE KADA SETOR 2025</t>
  </si>
  <si>
    <t>Samalri</t>
  </si>
  <si>
    <t>SUMARIU ATIVIDADE KADA POSTU 2025</t>
  </si>
  <si>
    <t>SETOR SELUK</t>
  </si>
  <si>
    <t>KUSTU ESTIMASAUN BA SALA NO DAPUR MERENDA ESKOLAR</t>
  </si>
  <si>
    <t>Diskrisaun</t>
  </si>
  <si>
    <t>Medida</t>
  </si>
  <si>
    <t>Kuantidade</t>
  </si>
  <si>
    <t>Unidade</t>
  </si>
  <si>
    <t>Kustu Estimasaun</t>
  </si>
  <si>
    <t>Kustu Total</t>
  </si>
  <si>
    <t>Kada Pakote</t>
  </si>
  <si>
    <t>Sala Merenda Eskolar</t>
  </si>
  <si>
    <t>6m x 11m</t>
  </si>
  <si>
    <t>Pakote</t>
  </si>
  <si>
    <t>Dapur Merenda Eskolar</t>
  </si>
  <si>
    <t>4m x 6m</t>
  </si>
  <si>
    <t>Bucoli</t>
  </si>
  <si>
    <t>Afaloicai</t>
  </si>
  <si>
    <t>Fatin hakiak fahi (Fahi Luhan)</t>
  </si>
  <si>
    <t>Fatin Hakiak Fahi</t>
  </si>
  <si>
    <t>PROJETU ADDISIONAL</t>
  </si>
  <si>
    <t>Observasaun</t>
  </si>
  <si>
    <t>Fatin Hakiak Fahi (Fahi Luhan)</t>
  </si>
  <si>
    <t>Fundus Addisional - Fatin Hakiak Fahi</t>
  </si>
  <si>
    <t>LISTA PROJETU 2025 NEBE MAK SEI LAO HELA</t>
  </si>
  <si>
    <t>TOTAL PROJETU</t>
  </si>
  <si>
    <t>&lt; 50</t>
  </si>
  <si>
    <t>&lt; 75</t>
  </si>
  <si>
    <t>&lt; 100</t>
  </si>
  <si>
    <t>La Implementa</t>
  </si>
  <si>
    <t>ATUALIZA IHA FULAN :DEZEMBRU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</si>
</sst>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_-[$$-409]* #,##0.00_ ;_-[$$-409]* \-#,##0.00\ ;_-[$$-409]* &quot;-&quot;??_ ;_-@_ "/>
    <numFmt numFmtId="166" formatCode="_(* #,##0_);_(* \(#,##0\);_(* &quot;-&quot;??_);_(@_)"/>
    <numFmt numFmtId="167" formatCode="0.000"/>
    <numFmt numFmtId="168" formatCode="_-* #,##0.00_-;\-* #,##0.00_-;_-* &quot;-&quot;??_-;_-@_-"/>
  </numFmts>
  <fonts count="5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b/>
      <sz val="20"/>
      <color theme="1"/>
      <name val="Arial Narrow"/>
      <family val="2"/>
    </font>
    <font>
      <sz val="10"/>
      <name val="Calibri"/>
      <family val="2"/>
      <scheme val="minor"/>
    </font>
    <font>
      <sz val="12"/>
      <color theme="1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2"/>
      <color theme="1"/>
      <name val="Times New Roman"/>
      <family val="1"/>
    </font>
    <font>
      <sz val="12"/>
      <name val="Aptos"/>
      <family val="2"/>
    </font>
    <font>
      <sz val="1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2"/>
      <color theme="5"/>
      <name val="Arial Narrow"/>
      <family val="2"/>
    </font>
    <font>
      <b/>
      <sz val="12"/>
      <name val="Times New Roman"/>
      <family val="1"/>
    </font>
    <font>
      <b/>
      <sz val="10"/>
      <name val="Calibri"/>
      <family val="2"/>
      <scheme val="minor"/>
    </font>
    <font>
      <sz val="12"/>
      <color rgb="FFFF0000"/>
      <name val="Arial Narrow"/>
      <family val="2"/>
    </font>
    <font>
      <sz val="10"/>
      <name val="Times New Roman"/>
      <family val="1"/>
    </font>
    <font>
      <i/>
      <sz val="12"/>
      <color theme="1"/>
      <name val="Times New Roman"/>
      <family val="1"/>
    </font>
    <font>
      <b/>
      <sz val="14"/>
      <name val="Arial Narrow"/>
      <family val="2"/>
    </font>
    <font>
      <b/>
      <sz val="14"/>
      <name val="Calibri"/>
      <family val="2"/>
      <scheme val="minor"/>
    </font>
    <font>
      <sz val="14"/>
      <name val="Arial Narrow"/>
      <family val="2"/>
    </font>
    <font>
      <sz val="14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0"/>
      <name val="Calibri"/>
      <family val="2"/>
      <scheme val="minor"/>
    </font>
    <font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name val="Arial Narrow"/>
      <family val="2"/>
    </font>
    <font>
      <sz val="20"/>
      <name val="Arial Narrow"/>
      <family val="2"/>
    </font>
    <font>
      <b/>
      <sz val="30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theme="1"/>
      <name val="Aptos Narrow"/>
      <family val="2"/>
    </font>
    <font>
      <b/>
      <sz val="15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Aptos"/>
      <family val="2"/>
    </font>
    <font>
      <b/>
      <sz val="20"/>
      <name val="Aptos"/>
      <family val="2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sz val="2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name val="Arial Narrow"/>
      <family val="2"/>
    </font>
    <font>
      <sz val="28"/>
      <color theme="1"/>
      <name val="Arial Narrow"/>
      <family val="2"/>
    </font>
    <font>
      <sz val="28"/>
      <name val="Arial Narrow"/>
      <family val="2"/>
    </font>
    <font>
      <sz val="28"/>
      <name val="Aptos"/>
      <family val="2"/>
    </font>
    <font>
      <b/>
      <sz val="36"/>
      <color theme="1"/>
      <name val="Calibri"/>
      <family val="2"/>
      <scheme val="minor"/>
    </font>
    <font>
      <b/>
      <sz val="28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8"/>
      <name val="Calibri"/>
      <family val="2"/>
      <scheme val="minor"/>
    </font>
    <font>
      <sz val="28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6" fillId="0" borderId="0"/>
    <xf numFmtId="0" fontId="1" fillId="15" borderId="0" applyNumberFormat="0" applyBorder="0" applyAlignment="0" applyProtection="0"/>
    <xf numFmtId="0" fontId="47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45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2" fillId="2" borderId="3" xfId="0" applyFont="1" applyFill="1" applyBorder="1"/>
    <xf numFmtId="164" fontId="2" fillId="0" borderId="0" xfId="2" applyFont="1"/>
    <xf numFmtId="1" fontId="6" fillId="3" borderId="7" xfId="3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/>
    </xf>
    <xf numFmtId="0" fontId="0" fillId="0" borderId="7" xfId="0" applyBorder="1"/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1" fontId="7" fillId="0" borderId="7" xfId="2" applyNumberFormat="1" applyFont="1" applyFill="1" applyBorder="1" applyAlignment="1">
      <alignment horizontal="center" vertical="center"/>
    </xf>
    <xf numFmtId="164" fontId="8" fillId="0" borderId="7" xfId="2" applyFont="1" applyBorder="1" applyAlignment="1">
      <alignment vertical="center"/>
    </xf>
    <xf numFmtId="164" fontId="7" fillId="0" borderId="7" xfId="2" applyFont="1" applyFill="1" applyBorder="1" applyAlignment="1">
      <alignment horizontal="center" vertical="center"/>
    </xf>
    <xf numFmtId="164" fontId="7" fillId="4" borderId="7" xfId="2" applyFont="1" applyFill="1" applyBorder="1" applyAlignment="1">
      <alignment vertical="center"/>
    </xf>
    <xf numFmtId="164" fontId="5" fillId="0" borderId="7" xfId="2" applyFont="1" applyFill="1" applyBorder="1" applyAlignment="1">
      <alignment horizontal="center" vertical="center"/>
    </xf>
    <xf numFmtId="9" fontId="7" fillId="0" borderId="7" xfId="3" applyFont="1" applyFill="1" applyBorder="1" applyAlignment="1">
      <alignment horizontal="center" vertical="center"/>
    </xf>
    <xf numFmtId="9" fontId="9" fillId="0" borderId="7" xfId="3" applyFont="1" applyFill="1" applyBorder="1" applyAlignment="1">
      <alignment horizontal="center" vertical="center" wrapText="1"/>
    </xf>
    <xf numFmtId="1" fontId="7" fillId="0" borderId="7" xfId="3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/>
    </xf>
    <xf numFmtId="0" fontId="10" fillId="0" borderId="7" xfId="0" applyFont="1" applyBorder="1"/>
    <xf numFmtId="0" fontId="7" fillId="5" borderId="7" xfId="0" applyFont="1" applyFill="1" applyBorder="1" applyAlignment="1">
      <alignment horizontal="left" vertical="center"/>
    </xf>
    <xf numFmtId="0" fontId="6" fillId="6" borderId="7" xfId="0" applyFont="1" applyFill="1" applyBorder="1" applyAlignment="1">
      <alignment vertical="center"/>
    </xf>
    <xf numFmtId="0" fontId="7" fillId="6" borderId="7" xfId="0" applyFont="1" applyFill="1" applyBorder="1" applyAlignment="1">
      <alignment horizontal="left" vertical="center"/>
    </xf>
    <xf numFmtId="0" fontId="6" fillId="6" borderId="7" xfId="0" applyFont="1" applyFill="1" applyBorder="1" applyAlignment="1">
      <alignment horizontal="center" vertical="center"/>
    </xf>
    <xf numFmtId="1" fontId="6" fillId="6" borderId="7" xfId="2" applyNumberFormat="1" applyFont="1" applyFill="1" applyBorder="1" applyAlignment="1">
      <alignment horizontal="center" vertical="center"/>
    </xf>
    <xf numFmtId="164" fontId="6" fillId="6" borderId="7" xfId="2" applyFont="1" applyFill="1" applyBorder="1" applyAlignment="1">
      <alignment vertical="center"/>
    </xf>
    <xf numFmtId="164" fontId="6" fillId="4" borderId="7" xfId="2" applyFont="1" applyFill="1" applyBorder="1" applyAlignment="1">
      <alignment vertical="center"/>
    </xf>
    <xf numFmtId="9" fontId="6" fillId="6" borderId="7" xfId="3" applyFont="1" applyFill="1" applyBorder="1" applyAlignment="1">
      <alignment horizontal="center" vertical="center"/>
    </xf>
    <xf numFmtId="1" fontId="6" fillId="6" borderId="7" xfId="3" applyNumberFormat="1" applyFont="1" applyFill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6" xfId="0" applyFont="1" applyBorder="1" applyAlignment="1">
      <alignment horizontal="center"/>
    </xf>
    <xf numFmtId="165" fontId="11" fillId="0" borderId="7" xfId="3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13" fillId="0" borderId="0" xfId="0" applyFont="1"/>
    <xf numFmtId="0" fontId="14" fillId="0" borderId="0" xfId="0" applyFont="1" applyAlignment="1">
      <alignment vertic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/>
    </xf>
    <xf numFmtId="0" fontId="5" fillId="7" borderId="7" xfId="0" applyFont="1" applyFill="1" applyBorder="1" applyAlignment="1">
      <alignment horizontal="left" vertical="center"/>
    </xf>
    <xf numFmtId="0" fontId="12" fillId="8" borderId="7" xfId="0" applyFont="1" applyFill="1" applyBorder="1" applyAlignment="1">
      <alignment vertical="center"/>
    </xf>
    <xf numFmtId="0" fontId="12" fillId="0" borderId="7" xfId="0" applyFont="1" applyBorder="1" applyAlignment="1">
      <alignment vertical="center" wrapText="1"/>
    </xf>
    <xf numFmtId="0" fontId="6" fillId="6" borderId="7" xfId="0" applyFont="1" applyFill="1" applyBorder="1" applyAlignment="1">
      <alignment horizontal="left" vertical="center"/>
    </xf>
    <xf numFmtId="9" fontId="7" fillId="6" borderId="7" xfId="3" applyFont="1" applyFill="1" applyBorder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7" fillId="0" borderId="7" xfId="0" applyFont="1" applyBorder="1" applyAlignment="1">
      <alignment vertical="center"/>
    </xf>
    <xf numFmtId="0" fontId="7" fillId="0" borderId="7" xfId="0" quotePrefix="1" applyFont="1" applyBorder="1" applyAlignment="1">
      <alignment horizontal="center" vertical="center"/>
    </xf>
    <xf numFmtId="164" fontId="8" fillId="0" borderId="7" xfId="2" applyFont="1" applyFill="1" applyBorder="1" applyAlignment="1">
      <alignment vertical="center"/>
    </xf>
    <xf numFmtId="164" fontId="7" fillId="0" borderId="7" xfId="2" applyFont="1" applyFill="1" applyBorder="1" applyAlignment="1">
      <alignment vertical="center"/>
    </xf>
    <xf numFmtId="1" fontId="7" fillId="0" borderId="8" xfId="2" applyNumberFormat="1" applyFont="1" applyFill="1" applyBorder="1" applyAlignment="1">
      <alignment horizontal="center" vertical="center"/>
    </xf>
    <xf numFmtId="0" fontId="8" fillId="0" borderId="7" xfId="4" applyFont="1" applyBorder="1" applyAlignment="1">
      <alignment vertical="center"/>
    </xf>
    <xf numFmtId="1" fontId="7" fillId="0" borderId="7" xfId="3" applyNumberFormat="1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/>
    </xf>
    <xf numFmtId="0" fontId="7" fillId="9" borderId="7" xfId="0" applyFont="1" applyFill="1" applyBorder="1" applyAlignment="1">
      <alignment horizontal="center" vertical="center"/>
    </xf>
    <xf numFmtId="1" fontId="7" fillId="9" borderId="7" xfId="2" applyNumberFormat="1" applyFont="1" applyFill="1" applyBorder="1" applyAlignment="1">
      <alignment horizontal="center" vertical="center"/>
    </xf>
    <xf numFmtId="9" fontId="7" fillId="9" borderId="7" xfId="3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8" fillId="9" borderId="7" xfId="4" applyFont="1" applyFill="1" applyBorder="1" applyAlignment="1">
      <alignment vertical="center"/>
    </xf>
    <xf numFmtId="9" fontId="18" fillId="6" borderId="7" xfId="3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8" fillId="0" borderId="7" xfId="0" applyFont="1" applyBorder="1"/>
    <xf numFmtId="1" fontId="7" fillId="9" borderId="7" xfId="3" applyNumberFormat="1" applyFont="1" applyFill="1" applyBorder="1" applyAlignment="1">
      <alignment horizontal="center" vertical="center"/>
    </xf>
    <xf numFmtId="0" fontId="8" fillId="9" borderId="7" xfId="0" applyFont="1" applyFill="1" applyBorder="1" applyAlignment="1">
      <alignment horizontal="left" vertical="top"/>
    </xf>
    <xf numFmtId="0" fontId="8" fillId="9" borderId="4" xfId="0" applyFont="1" applyFill="1" applyBorder="1" applyAlignment="1">
      <alignment horizontal="left" vertical="top"/>
    </xf>
    <xf numFmtId="0" fontId="8" fillId="0" borderId="7" xfId="0" applyFont="1" applyBorder="1" applyAlignment="1">
      <alignment vertical="top"/>
    </xf>
    <xf numFmtId="0" fontId="8" fillId="0" borderId="7" xfId="0" applyFont="1" applyBorder="1" applyAlignment="1">
      <alignment horizontal="left" vertical="top"/>
    </xf>
    <xf numFmtId="0" fontId="8" fillId="0" borderId="4" xfId="0" applyFont="1" applyBorder="1" applyAlignment="1">
      <alignment vertical="top"/>
    </xf>
    <xf numFmtId="0" fontId="20" fillId="0" borderId="7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 wrapText="1"/>
    </xf>
    <xf numFmtId="0" fontId="20" fillId="0" borderId="7" xfId="0" applyFont="1" applyBorder="1" applyAlignment="1">
      <alignment horizontal="center" vertical="center"/>
    </xf>
    <xf numFmtId="1" fontId="20" fillId="0" borderId="7" xfId="2" applyNumberFormat="1" applyFont="1" applyFill="1" applyBorder="1" applyAlignment="1">
      <alignment horizontal="center" vertical="center"/>
    </xf>
    <xf numFmtId="9" fontId="20" fillId="0" borderId="7" xfId="3" applyFont="1" applyFill="1" applyBorder="1" applyAlignment="1">
      <alignment horizontal="center" vertical="center"/>
    </xf>
    <xf numFmtId="1" fontId="20" fillId="9" borderId="7" xfId="3" applyNumberFormat="1" applyFont="1" applyFill="1" applyBorder="1" applyAlignment="1">
      <alignment horizontal="center" vertical="center"/>
    </xf>
    <xf numFmtId="1" fontId="20" fillId="0" borderId="7" xfId="3" applyNumberFormat="1" applyFont="1" applyFill="1" applyBorder="1" applyAlignment="1">
      <alignment horizontal="center" vertical="center"/>
    </xf>
    <xf numFmtId="0" fontId="15" fillId="0" borderId="7" xfId="0" applyFont="1" applyBorder="1" applyAlignment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7" fillId="0" borderId="6" xfId="0" applyFont="1" applyBorder="1" applyAlignment="1">
      <alignment horizontal="center"/>
    </xf>
    <xf numFmtId="0" fontId="7" fillId="10" borderId="6" xfId="0" applyFont="1" applyFill="1" applyBorder="1"/>
    <xf numFmtId="0" fontId="7" fillId="0" borderId="6" xfId="0" applyFont="1" applyBorder="1"/>
    <xf numFmtId="0" fontId="8" fillId="11" borderId="4" xfId="0" applyFont="1" applyFill="1" applyBorder="1" applyAlignment="1">
      <alignment vertical="center"/>
    </xf>
    <xf numFmtId="0" fontId="7" fillId="0" borderId="9" xfId="0" applyFont="1" applyBorder="1" applyAlignment="1">
      <alignment horizontal="center"/>
    </xf>
    <xf numFmtId="0" fontId="7" fillId="10" borderId="9" xfId="0" applyFont="1" applyFill="1" applyBorder="1"/>
    <xf numFmtId="0" fontId="7" fillId="0" borderId="9" xfId="0" applyFont="1" applyBorder="1"/>
    <xf numFmtId="0" fontId="8" fillId="0" borderId="4" xfId="0" applyFont="1" applyBorder="1" applyAlignment="1">
      <alignment vertical="center" wrapText="1"/>
    </xf>
    <xf numFmtId="0" fontId="15" fillId="12" borderId="7" xfId="0" applyFont="1" applyFill="1" applyBorder="1" applyAlignment="1">
      <alignment vertical="center"/>
    </xf>
    <xf numFmtId="0" fontId="8" fillId="12" borderId="7" xfId="0" applyFont="1" applyFill="1" applyBorder="1" applyAlignment="1">
      <alignment horizontal="left" vertical="center"/>
    </xf>
    <xf numFmtId="0" fontId="8" fillId="12" borderId="4" xfId="0" applyFont="1" applyFill="1" applyBorder="1" applyAlignment="1">
      <alignment vertical="center" wrapText="1"/>
    </xf>
    <xf numFmtId="0" fontId="7" fillId="12" borderId="6" xfId="0" applyFont="1" applyFill="1" applyBorder="1" applyAlignment="1">
      <alignment horizontal="center"/>
    </xf>
    <xf numFmtId="0" fontId="7" fillId="12" borderId="7" xfId="0" applyFont="1" applyFill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8" fillId="11" borderId="7" xfId="0" applyFont="1" applyFill="1" applyBorder="1" applyAlignment="1">
      <alignment vertical="center"/>
    </xf>
    <xf numFmtId="0" fontId="7" fillId="6" borderId="7" xfId="0" applyFont="1" applyFill="1" applyBorder="1" applyAlignment="1">
      <alignment vertical="center"/>
    </xf>
    <xf numFmtId="1" fontId="6" fillId="6" borderId="7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0" fillId="0" borderId="6" xfId="0" applyBorder="1"/>
    <xf numFmtId="0" fontId="0" fillId="0" borderId="7" xfId="0" applyBorder="1" applyAlignment="1">
      <alignment vertical="center"/>
    </xf>
    <xf numFmtId="0" fontId="4" fillId="9" borderId="7" xfId="0" applyFont="1" applyFill="1" applyBorder="1" applyAlignment="1">
      <alignment vertical="center"/>
    </xf>
    <xf numFmtId="0" fontId="7" fillId="8" borderId="7" xfId="0" applyFont="1" applyFill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0" fillId="0" borderId="7" xfId="0" applyFont="1" applyBorder="1" applyAlignment="1">
      <alignment vertical="center"/>
    </xf>
    <xf numFmtId="0" fontId="7" fillId="6" borderId="11" xfId="0" applyFont="1" applyFill="1" applyBorder="1" applyAlignment="1">
      <alignment vertical="center"/>
    </xf>
    <xf numFmtId="0" fontId="7" fillId="6" borderId="0" xfId="0" applyFont="1" applyFill="1" applyAlignment="1">
      <alignment vertical="center"/>
    </xf>
    <xf numFmtId="0" fontId="8" fillId="0" borderId="4" xfId="0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7" fillId="0" borderId="7" xfId="3" applyNumberFormat="1" applyFont="1" applyBorder="1" applyAlignment="1">
      <alignment horizontal="center" vertical="center"/>
    </xf>
    <xf numFmtId="1" fontId="5" fillId="0" borderId="7" xfId="3" applyNumberFormat="1" applyFont="1" applyFill="1" applyBorder="1" applyAlignment="1">
      <alignment horizontal="center" vertical="center"/>
    </xf>
    <xf numFmtId="0" fontId="15" fillId="0" borderId="8" xfId="0" applyFont="1" applyBorder="1" applyAlignment="1">
      <alignment horizontal="left" vertical="center"/>
    </xf>
    <xf numFmtId="0" fontId="15" fillId="8" borderId="4" xfId="0" applyFont="1" applyFill="1" applyBorder="1" applyAlignment="1">
      <alignment horizontal="left" vertical="center"/>
    </xf>
    <xf numFmtId="0" fontId="15" fillId="0" borderId="7" xfId="0" applyFont="1" applyBorder="1" applyAlignment="1">
      <alignment horizontal="left" vertical="top"/>
    </xf>
    <xf numFmtId="0" fontId="15" fillId="0" borderId="4" xfId="0" applyFont="1" applyBorder="1" applyAlignment="1">
      <alignment horizontal="left" vertical="top"/>
    </xf>
    <xf numFmtId="9" fontId="9" fillId="0" borderId="7" xfId="3" applyFont="1" applyFill="1" applyBorder="1" applyAlignment="1">
      <alignment horizontal="center" vertical="center"/>
    </xf>
    <xf numFmtId="9" fontId="4" fillId="0" borderId="0" xfId="3" applyFont="1" applyAlignment="1">
      <alignment vertical="center"/>
    </xf>
    <xf numFmtId="0" fontId="15" fillId="0" borderId="7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1" fontId="15" fillId="0" borderId="7" xfId="2" applyNumberFormat="1" applyFont="1" applyFill="1" applyBorder="1" applyAlignment="1">
      <alignment horizontal="center" vertical="center"/>
    </xf>
    <xf numFmtId="9" fontId="15" fillId="0" borderId="7" xfId="3" applyFont="1" applyFill="1" applyBorder="1" applyAlignment="1">
      <alignment horizontal="center" vertical="center"/>
    </xf>
    <xf numFmtId="1" fontId="15" fillId="0" borderId="7" xfId="3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9" fontId="6" fillId="6" borderId="4" xfId="3" applyFont="1" applyFill="1" applyBorder="1" applyAlignment="1">
      <alignment horizontal="center" vertical="center"/>
    </xf>
    <xf numFmtId="9" fontId="7" fillId="0" borderId="5" xfId="3" applyFont="1" applyFill="1" applyBorder="1" applyAlignment="1">
      <alignment horizontal="center" vertical="center"/>
    </xf>
    <xf numFmtId="1" fontId="7" fillId="0" borderId="6" xfId="3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9" fontId="6" fillId="6" borderId="8" xfId="3" applyFont="1" applyFill="1" applyBorder="1" applyAlignment="1">
      <alignment horizontal="center" vertical="center"/>
    </xf>
    <xf numFmtId="1" fontId="6" fillId="6" borderId="7" xfId="0" applyNumberFormat="1" applyFont="1" applyFill="1" applyBorder="1" applyAlignment="1">
      <alignment horizontal="left" vertical="center"/>
    </xf>
    <xf numFmtId="164" fontId="6" fillId="6" borderId="7" xfId="2" applyFont="1" applyFill="1" applyBorder="1" applyAlignment="1">
      <alignment horizontal="center" vertical="center"/>
    </xf>
    <xf numFmtId="164" fontId="6" fillId="4" borderId="7" xfId="2" applyFont="1" applyFill="1" applyBorder="1" applyAlignment="1">
      <alignment horizontal="center" vertical="center"/>
    </xf>
    <xf numFmtId="10" fontId="6" fillId="6" borderId="7" xfId="3" applyNumberFormat="1" applyFont="1" applyFill="1" applyBorder="1" applyAlignment="1">
      <alignment horizontal="center" vertical="center"/>
    </xf>
    <xf numFmtId="164" fontId="4" fillId="0" borderId="0" xfId="2" applyFont="1" applyFill="1" applyAlignment="1">
      <alignment vertical="center"/>
    </xf>
    <xf numFmtId="9" fontId="4" fillId="0" borderId="0" xfId="3" applyFont="1" applyFill="1" applyAlignment="1">
      <alignment horizontal="center" vertical="center"/>
    </xf>
    <xf numFmtId="1" fontId="4" fillId="0" borderId="0" xfId="3" applyNumberFormat="1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164" fontId="23" fillId="13" borderId="7" xfId="2" applyFont="1" applyFill="1" applyBorder="1" applyAlignment="1">
      <alignment horizontal="center" vertical="center"/>
    </xf>
    <xf numFmtId="9" fontId="23" fillId="13" borderId="7" xfId="3" applyFont="1" applyFill="1" applyBorder="1" applyAlignment="1">
      <alignment horizontal="center" vertical="center"/>
    </xf>
    <xf numFmtId="1" fontId="23" fillId="13" borderId="7" xfId="3" applyNumberFormat="1" applyFont="1" applyFill="1" applyBorder="1" applyAlignment="1">
      <alignment horizontal="center" vertical="center"/>
    </xf>
    <xf numFmtId="9" fontId="24" fillId="13" borderId="7" xfId="3" applyFont="1" applyFill="1" applyBorder="1" applyAlignment="1">
      <alignment horizontal="center" vertical="center"/>
    </xf>
    <xf numFmtId="164" fontId="23" fillId="4" borderId="7" xfId="2" applyFont="1" applyFill="1" applyBorder="1" applyAlignment="1">
      <alignment horizontal="left" vertical="center"/>
    </xf>
    <xf numFmtId="166" fontId="25" fillId="4" borderId="7" xfId="1" applyNumberFormat="1" applyFont="1" applyFill="1" applyBorder="1" applyAlignment="1">
      <alignment vertical="center"/>
    </xf>
    <xf numFmtId="1" fontId="25" fillId="4" borderId="7" xfId="3" applyNumberFormat="1" applyFont="1" applyFill="1" applyBorder="1" applyAlignment="1">
      <alignment vertical="center"/>
    </xf>
    <xf numFmtId="166" fontId="26" fillId="4" borderId="7" xfId="1" applyNumberFormat="1" applyFont="1" applyFill="1" applyBorder="1" applyAlignment="1">
      <alignment vertical="center"/>
    </xf>
    <xf numFmtId="1" fontId="4" fillId="0" borderId="0" xfId="0" applyNumberFormat="1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43" fontId="4" fillId="0" borderId="0" xfId="1" applyFont="1" applyFill="1" applyAlignment="1">
      <alignment vertical="center"/>
    </xf>
    <xf numFmtId="43" fontId="4" fillId="0" borderId="0" xfId="3" applyNumberFormat="1" applyFont="1" applyFill="1" applyAlignment="1">
      <alignment horizontal="center" vertical="center"/>
    </xf>
    <xf numFmtId="43" fontId="4" fillId="0" borderId="0" xfId="1" applyFont="1" applyFill="1" applyAlignment="1">
      <alignment horizontal="center" vertical="center"/>
    </xf>
    <xf numFmtId="0" fontId="4" fillId="0" borderId="0" xfId="2" applyNumberFormat="1" applyFont="1" applyFill="1" applyAlignment="1">
      <alignment vertical="center"/>
    </xf>
    <xf numFmtId="0" fontId="0" fillId="0" borderId="8" xfId="0" applyBorder="1"/>
    <xf numFmtId="0" fontId="7" fillId="0" borderId="8" xfId="0" applyFont="1" applyBorder="1" applyAlignment="1">
      <alignment horizontal="center" vertical="center"/>
    </xf>
    <xf numFmtId="164" fontId="8" fillId="0" borderId="8" xfId="2" applyFont="1" applyBorder="1" applyAlignment="1">
      <alignment vertical="center"/>
    </xf>
    <xf numFmtId="164" fontId="7" fillId="0" borderId="8" xfId="2" applyFont="1" applyFill="1" applyBorder="1" applyAlignment="1">
      <alignment horizontal="center" vertical="center"/>
    </xf>
    <xf numFmtId="164" fontId="7" fillId="4" borderId="8" xfId="2" applyFont="1" applyFill="1" applyBorder="1" applyAlignment="1">
      <alignment vertical="center"/>
    </xf>
    <xf numFmtId="164" fontId="5" fillId="0" borderId="8" xfId="2" applyFont="1" applyFill="1" applyBorder="1" applyAlignment="1">
      <alignment horizontal="center" vertical="center"/>
    </xf>
    <xf numFmtId="9" fontId="7" fillId="0" borderId="8" xfId="3" applyFont="1" applyFill="1" applyBorder="1" applyAlignment="1">
      <alignment horizontal="center" vertical="center"/>
    </xf>
    <xf numFmtId="9" fontId="9" fillId="0" borderId="8" xfId="3" applyFont="1" applyFill="1" applyBorder="1" applyAlignment="1">
      <alignment horizontal="center" vertical="center" wrapText="1"/>
    </xf>
    <xf numFmtId="1" fontId="7" fillId="0" borderId="8" xfId="3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vertical="center"/>
    </xf>
    <xf numFmtId="0" fontId="6" fillId="6" borderId="8" xfId="0" applyFont="1" applyFill="1" applyBorder="1" applyAlignment="1">
      <alignment vertical="center"/>
    </xf>
    <xf numFmtId="0" fontId="7" fillId="6" borderId="8" xfId="0" applyFont="1" applyFill="1" applyBorder="1" applyAlignment="1">
      <alignment horizontal="left" vertical="center"/>
    </xf>
    <xf numFmtId="0" fontId="6" fillId="6" borderId="8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left" vertical="center"/>
    </xf>
    <xf numFmtId="1" fontId="6" fillId="6" borderId="8" xfId="2" applyNumberFormat="1" applyFont="1" applyFill="1" applyBorder="1" applyAlignment="1">
      <alignment horizontal="center" vertical="center"/>
    </xf>
    <xf numFmtId="164" fontId="6" fillId="6" borderId="8" xfId="2" applyFont="1" applyFill="1" applyBorder="1" applyAlignment="1">
      <alignment vertical="center"/>
    </xf>
    <xf numFmtId="164" fontId="6" fillId="4" borderId="8" xfId="2" applyFont="1" applyFill="1" applyBorder="1" applyAlignment="1">
      <alignment vertical="center"/>
    </xf>
    <xf numFmtId="9" fontId="7" fillId="6" borderId="8" xfId="3" applyFont="1" applyFill="1" applyBorder="1" applyAlignment="1">
      <alignment horizontal="center" vertical="center"/>
    </xf>
    <xf numFmtId="1" fontId="6" fillId="6" borderId="8" xfId="3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164" fontId="6" fillId="3" borderId="7" xfId="2" applyFont="1" applyFill="1" applyBorder="1" applyAlignment="1">
      <alignment horizontal="center" vertical="center" wrapText="1"/>
    </xf>
    <xf numFmtId="164" fontId="6" fillId="3" borderId="7" xfId="2" applyFont="1" applyFill="1" applyBorder="1" applyAlignment="1">
      <alignment horizontal="center" vertical="center"/>
    </xf>
    <xf numFmtId="9" fontId="6" fillId="3" borderId="7" xfId="3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vertical="center"/>
    </xf>
    <xf numFmtId="0" fontId="30" fillId="0" borderId="7" xfId="0" applyFont="1" applyBorder="1" applyAlignment="1">
      <alignment horizontal="center" vertical="center"/>
    </xf>
    <xf numFmtId="164" fontId="30" fillId="0" borderId="7" xfId="2" applyFont="1" applyFill="1" applyBorder="1" applyAlignment="1">
      <alignment vertical="center"/>
    </xf>
    <xf numFmtId="9" fontId="30" fillId="0" borderId="7" xfId="3" applyFont="1" applyFill="1" applyBorder="1" applyAlignment="1">
      <alignment horizontal="center" vertical="center"/>
    </xf>
    <xf numFmtId="9" fontId="29" fillId="8" borderId="7" xfId="3" applyFont="1" applyFill="1" applyBorder="1" applyAlignment="1">
      <alignment horizontal="center" vertical="center"/>
    </xf>
    <xf numFmtId="1" fontId="30" fillId="0" borderId="7" xfId="3" applyNumberFormat="1" applyFont="1" applyFill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6" fillId="3" borderId="7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1" fontId="4" fillId="0" borderId="0" xfId="0" applyNumberFormat="1" applyFont="1" applyAlignment="1">
      <alignment horizontal="left" vertical="center" wrapText="1"/>
    </xf>
    <xf numFmtId="1" fontId="30" fillId="0" borderId="7" xfId="0" applyNumberFormat="1" applyFont="1" applyBorder="1" applyAlignment="1">
      <alignment horizontal="center" vertical="center"/>
    </xf>
    <xf numFmtId="0" fontId="7" fillId="14" borderId="7" xfId="0" applyFont="1" applyFill="1" applyBorder="1" applyAlignment="1">
      <alignment vertical="center"/>
    </xf>
    <xf numFmtId="0" fontId="7" fillId="14" borderId="7" xfId="0" applyFont="1" applyFill="1" applyBorder="1" applyAlignment="1">
      <alignment horizontal="left" vertical="center"/>
    </xf>
    <xf numFmtId="0" fontId="7" fillId="14" borderId="7" xfId="0" applyFont="1" applyFill="1" applyBorder="1" applyAlignment="1">
      <alignment horizontal="center" vertical="center"/>
    </xf>
    <xf numFmtId="0" fontId="7" fillId="14" borderId="7" xfId="0" quotePrefix="1" applyFont="1" applyFill="1" applyBorder="1" applyAlignment="1">
      <alignment horizontal="center" vertical="center"/>
    </xf>
    <xf numFmtId="0" fontId="7" fillId="14" borderId="7" xfId="0" applyFont="1" applyFill="1" applyBorder="1" applyAlignment="1">
      <alignment horizontal="left" vertical="center" wrapText="1"/>
    </xf>
    <xf numFmtId="1" fontId="7" fillId="14" borderId="7" xfId="2" applyNumberFormat="1" applyFont="1" applyFill="1" applyBorder="1" applyAlignment="1">
      <alignment horizontal="center" vertical="center"/>
    </xf>
    <xf numFmtId="164" fontId="8" fillId="14" borderId="7" xfId="2" applyFont="1" applyFill="1" applyBorder="1" applyAlignment="1">
      <alignment vertical="center"/>
    </xf>
    <xf numFmtId="164" fontId="7" fillId="14" borderId="7" xfId="2" applyFont="1" applyFill="1" applyBorder="1" applyAlignment="1">
      <alignment horizontal="center" vertical="center"/>
    </xf>
    <xf numFmtId="164" fontId="7" fillId="14" borderId="7" xfId="2" applyFont="1" applyFill="1" applyBorder="1" applyAlignment="1">
      <alignment vertical="center"/>
    </xf>
    <xf numFmtId="164" fontId="5" fillId="14" borderId="7" xfId="2" applyFont="1" applyFill="1" applyBorder="1" applyAlignment="1">
      <alignment horizontal="center" vertical="center"/>
    </xf>
    <xf numFmtId="9" fontId="7" fillId="14" borderId="7" xfId="3" applyFont="1" applyFill="1" applyBorder="1" applyAlignment="1">
      <alignment horizontal="center" vertical="center"/>
    </xf>
    <xf numFmtId="9" fontId="9" fillId="14" borderId="7" xfId="3" applyFont="1" applyFill="1" applyBorder="1" applyAlignment="1">
      <alignment horizontal="center" vertical="center" wrapText="1"/>
    </xf>
    <xf numFmtId="1" fontId="7" fillId="14" borderId="7" xfId="3" applyNumberFormat="1" applyFont="1" applyFill="1" applyBorder="1" applyAlignment="1">
      <alignment horizontal="center" vertical="center" wrapText="1"/>
    </xf>
    <xf numFmtId="0" fontId="4" fillId="14" borderId="7" xfId="0" applyFont="1" applyFill="1" applyBorder="1" applyAlignment="1">
      <alignment horizontal="center" vertical="center"/>
    </xf>
    <xf numFmtId="0" fontId="32" fillId="6" borderId="8" xfId="0" applyFont="1" applyFill="1" applyBorder="1" applyAlignment="1">
      <alignment vertical="center"/>
    </xf>
    <xf numFmtId="0" fontId="33" fillId="6" borderId="8" xfId="0" applyFont="1" applyFill="1" applyBorder="1" applyAlignment="1">
      <alignment horizontal="left" vertical="center"/>
    </xf>
    <xf numFmtId="0" fontId="32" fillId="6" borderId="8" xfId="0" applyFont="1" applyFill="1" applyBorder="1" applyAlignment="1">
      <alignment horizontal="center" vertical="center"/>
    </xf>
    <xf numFmtId="0" fontId="32" fillId="6" borderId="8" xfId="0" applyFont="1" applyFill="1" applyBorder="1" applyAlignment="1">
      <alignment horizontal="left" vertical="center"/>
    </xf>
    <xf numFmtId="1" fontId="32" fillId="6" borderId="8" xfId="2" applyNumberFormat="1" applyFont="1" applyFill="1" applyBorder="1" applyAlignment="1">
      <alignment horizontal="center" vertical="center"/>
    </xf>
    <xf numFmtId="164" fontId="32" fillId="6" borderId="8" xfId="2" applyFont="1" applyFill="1" applyBorder="1" applyAlignment="1">
      <alignment vertical="center"/>
    </xf>
    <xf numFmtId="164" fontId="32" fillId="4" borderId="8" xfId="2" applyFont="1" applyFill="1" applyBorder="1" applyAlignment="1">
      <alignment vertical="center"/>
    </xf>
    <xf numFmtId="9" fontId="33" fillId="6" borderId="8" xfId="3" applyFont="1" applyFill="1" applyBorder="1" applyAlignment="1">
      <alignment horizontal="center" vertical="center"/>
    </xf>
    <xf numFmtId="1" fontId="32" fillId="6" borderId="8" xfId="3" applyNumberFormat="1" applyFont="1" applyFill="1" applyBorder="1" applyAlignment="1">
      <alignment horizontal="center" vertical="center"/>
    </xf>
    <xf numFmtId="10" fontId="32" fillId="6" borderId="8" xfId="3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7" fillId="6" borderId="7" xfId="0" applyFont="1" applyFill="1" applyBorder="1" applyAlignment="1">
      <alignment horizontal="center" vertical="center" wrapText="1"/>
    </xf>
    <xf numFmtId="0" fontId="30" fillId="6" borderId="7" xfId="0" applyFont="1" applyFill="1" applyBorder="1" applyAlignment="1">
      <alignment horizontal="center" vertical="center" wrapText="1"/>
    </xf>
    <xf numFmtId="0" fontId="30" fillId="6" borderId="7" xfId="0" applyFont="1" applyFill="1" applyBorder="1" applyAlignment="1">
      <alignment vertical="center" wrapText="1"/>
    </xf>
    <xf numFmtId="0" fontId="0" fillId="6" borderId="7" xfId="0" applyFill="1" applyBorder="1" applyAlignment="1">
      <alignment horizontal="center" wrapText="1"/>
    </xf>
    <xf numFmtId="0" fontId="30" fillId="6" borderId="4" xfId="0" applyFont="1" applyFill="1" applyBorder="1" applyAlignment="1">
      <alignment horizontal="center" vertical="center" wrapText="1"/>
    </xf>
    <xf numFmtId="0" fontId="30" fillId="0" borderId="7" xfId="0" quotePrefix="1" applyFont="1" applyBorder="1" applyAlignment="1">
      <alignment horizontal="center" vertical="center" wrapText="1"/>
    </xf>
    <xf numFmtId="0" fontId="30" fillId="0" borderId="7" xfId="0" applyFont="1" applyBorder="1" applyAlignment="1">
      <alignment horizontal="left" vertical="center" wrapText="1"/>
    </xf>
    <xf numFmtId="1" fontId="30" fillId="0" borderId="7" xfId="0" applyNumberFormat="1" applyFont="1" applyBorder="1" applyAlignment="1">
      <alignment horizontal="center" vertical="center" wrapText="1"/>
    </xf>
    <xf numFmtId="10" fontId="30" fillId="0" borderId="7" xfId="0" applyNumberFormat="1" applyFont="1" applyBorder="1" applyAlignment="1">
      <alignment horizontal="center" vertical="center" wrapText="1"/>
    </xf>
    <xf numFmtId="164" fontId="30" fillId="0" borderId="7" xfId="2" applyFont="1" applyBorder="1" applyAlignment="1">
      <alignment horizontal="center" vertical="center" wrapText="1"/>
    </xf>
    <xf numFmtId="9" fontId="30" fillId="0" borderId="7" xfId="3" applyFont="1" applyBorder="1" applyAlignment="1">
      <alignment horizontal="center" vertical="center" wrapText="1"/>
    </xf>
    <xf numFmtId="1" fontId="39" fillId="0" borderId="7" xfId="0" applyNumberFormat="1" applyFont="1" applyBorder="1" applyAlignment="1">
      <alignment horizontal="center" vertical="center" wrapText="1"/>
    </xf>
    <xf numFmtId="0" fontId="29" fillId="0" borderId="7" xfId="0" quotePrefix="1" applyFont="1" applyBorder="1" applyAlignment="1">
      <alignment horizontal="center" vertical="center" wrapText="1"/>
    </xf>
    <xf numFmtId="1" fontId="0" fillId="0" borderId="0" xfId="0" applyNumberFormat="1" applyAlignment="1">
      <alignment wrapText="1"/>
    </xf>
    <xf numFmtId="0" fontId="29" fillId="16" borderId="7" xfId="0" applyFont="1" applyFill="1" applyBorder="1" applyAlignment="1">
      <alignment horizontal="center" vertical="center"/>
    </xf>
    <xf numFmtId="1" fontId="29" fillId="16" borderId="7" xfId="0" applyNumberFormat="1" applyFont="1" applyFill="1" applyBorder="1" applyAlignment="1">
      <alignment horizontal="center" vertical="center"/>
    </xf>
    <xf numFmtId="9" fontId="29" fillId="16" borderId="7" xfId="0" applyNumberFormat="1" applyFont="1" applyFill="1" applyBorder="1" applyAlignment="1">
      <alignment horizontal="center" vertical="center"/>
    </xf>
    <xf numFmtId="164" fontId="29" fillId="16" borderId="7" xfId="2" applyFont="1" applyFill="1" applyBorder="1" applyAlignment="1">
      <alignment horizontal="center" vertical="center"/>
    </xf>
    <xf numFmtId="9" fontId="29" fillId="16" borderId="7" xfId="3" applyFont="1" applyFill="1" applyBorder="1" applyAlignment="1">
      <alignment horizontal="center" vertical="center"/>
    </xf>
    <xf numFmtId="0" fontId="31" fillId="0" borderId="7" xfId="0" applyFont="1" applyBorder="1" applyAlignment="1">
      <alignment horizontal="center" wrapText="1"/>
    </xf>
    <xf numFmtId="0" fontId="31" fillId="0" borderId="0" xfId="0" applyFont="1" applyAlignment="1">
      <alignment horizontal="center" wrapText="1"/>
    </xf>
    <xf numFmtId="1" fontId="31" fillId="0" borderId="0" xfId="0" applyNumberFormat="1" applyFont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7" xfId="0" applyBorder="1" applyAlignment="1">
      <alignment wrapText="1"/>
    </xf>
    <xf numFmtId="1" fontId="0" fillId="0" borderId="7" xfId="0" applyNumberFormat="1" applyBorder="1" applyAlignment="1">
      <alignment horizontal="center" wrapText="1"/>
    </xf>
    <xf numFmtId="9" fontId="0" fillId="0" borderId="7" xfId="3" applyFont="1" applyBorder="1" applyAlignment="1">
      <alignment horizontal="center" wrapText="1"/>
    </xf>
    <xf numFmtId="1" fontId="38" fillId="0" borderId="7" xfId="0" applyNumberFormat="1" applyFont="1" applyBorder="1" applyAlignment="1">
      <alignment horizontal="center" wrapText="1"/>
    </xf>
    <xf numFmtId="9" fontId="38" fillId="0" borderId="7" xfId="0" applyNumberFormat="1" applyFont="1" applyBorder="1" applyAlignment="1">
      <alignment horizontal="center" wrapText="1"/>
    </xf>
    <xf numFmtId="9" fontId="0" fillId="0" borderId="0" xfId="3" applyFont="1" applyAlignment="1">
      <alignment wrapText="1"/>
    </xf>
    <xf numFmtId="9" fontId="0" fillId="0" borderId="0" xfId="3" applyFont="1" applyAlignment="1">
      <alignment horizontal="center" wrapText="1"/>
    </xf>
    <xf numFmtId="0" fontId="0" fillId="0" borderId="6" xfId="0" applyBorder="1" applyAlignment="1">
      <alignment wrapText="1"/>
    </xf>
    <xf numFmtId="0" fontId="29" fillId="6" borderId="7" xfId="0" applyFont="1" applyFill="1" applyBorder="1" applyAlignment="1">
      <alignment horizontal="center" vertical="center" wrapText="1"/>
    </xf>
    <xf numFmtId="164" fontId="30" fillId="0" borderId="7" xfId="2" applyFont="1" applyBorder="1" applyAlignment="1">
      <alignment horizontal="center" vertical="center"/>
    </xf>
    <xf numFmtId="9" fontId="30" fillId="0" borderId="7" xfId="3" applyFont="1" applyBorder="1" applyAlignment="1">
      <alignment horizontal="center" vertical="center"/>
    </xf>
    <xf numFmtId="10" fontId="30" fillId="0" borderId="7" xfId="0" applyNumberFormat="1" applyFont="1" applyBorder="1" applyAlignment="1">
      <alignment horizontal="left" vertical="center"/>
    </xf>
    <xf numFmtId="164" fontId="0" fillId="0" borderId="0" xfId="0" applyNumberFormat="1" applyAlignment="1">
      <alignment wrapText="1"/>
    </xf>
    <xf numFmtId="0" fontId="30" fillId="0" borderId="7" xfId="0" applyFont="1" applyBorder="1" applyAlignment="1">
      <alignment horizontal="center" vertical="center" wrapText="1"/>
    </xf>
    <xf numFmtId="9" fontId="30" fillId="0" borderId="7" xfId="0" applyNumberFormat="1" applyFont="1" applyBorder="1" applyAlignment="1">
      <alignment horizontal="center" vertical="center"/>
    </xf>
    <xf numFmtId="0" fontId="40" fillId="0" borderId="0" xfId="0" applyFont="1" applyAlignment="1">
      <alignment horizontal="center" wrapText="1"/>
    </xf>
    <xf numFmtId="0" fontId="40" fillId="0" borderId="0" xfId="0" applyFont="1" applyAlignment="1">
      <alignment wrapText="1"/>
    </xf>
    <xf numFmtId="164" fontId="4" fillId="0" borderId="7" xfId="2" applyFont="1" applyFill="1" applyBorder="1" applyAlignment="1">
      <alignment vertical="center"/>
    </xf>
    <xf numFmtId="0" fontId="4" fillId="0" borderId="7" xfId="2" applyNumberFormat="1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/>
    </xf>
    <xf numFmtId="0" fontId="7" fillId="8" borderId="7" xfId="0" applyFont="1" applyFill="1" applyBorder="1" applyAlignment="1">
      <alignment vertical="center"/>
    </xf>
    <xf numFmtId="0" fontId="7" fillId="8" borderId="7" xfId="0" applyFont="1" applyFill="1" applyBorder="1" applyAlignment="1">
      <alignment horizontal="center" vertical="center"/>
    </xf>
    <xf numFmtId="0" fontId="7" fillId="8" borderId="7" xfId="0" quotePrefix="1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left" vertical="center" wrapText="1"/>
    </xf>
    <xf numFmtId="0" fontId="4" fillId="8" borderId="7" xfId="2" applyNumberFormat="1" applyFont="1" applyFill="1" applyBorder="1" applyAlignment="1">
      <alignment horizontal="center" vertical="center"/>
    </xf>
    <xf numFmtId="1" fontId="7" fillId="8" borderId="7" xfId="2" applyNumberFormat="1" applyFont="1" applyFill="1" applyBorder="1" applyAlignment="1">
      <alignment horizontal="center" vertical="center"/>
    </xf>
    <xf numFmtId="164" fontId="8" fillId="8" borderId="7" xfId="2" applyFont="1" applyFill="1" applyBorder="1" applyAlignment="1">
      <alignment vertical="center"/>
    </xf>
    <xf numFmtId="164" fontId="7" fillId="8" borderId="7" xfId="2" applyFont="1" applyFill="1" applyBorder="1" applyAlignment="1">
      <alignment horizontal="center" vertical="center"/>
    </xf>
    <xf numFmtId="164" fontId="7" fillId="8" borderId="7" xfId="2" applyFont="1" applyFill="1" applyBorder="1" applyAlignment="1">
      <alignment vertical="center"/>
    </xf>
    <xf numFmtId="164" fontId="5" fillId="8" borderId="7" xfId="2" applyFont="1" applyFill="1" applyBorder="1" applyAlignment="1">
      <alignment horizontal="center" vertical="center"/>
    </xf>
    <xf numFmtId="9" fontId="7" fillId="8" borderId="7" xfId="3" applyFont="1" applyFill="1" applyBorder="1" applyAlignment="1">
      <alignment horizontal="center" vertical="center"/>
    </xf>
    <xf numFmtId="9" fontId="9" fillId="8" borderId="7" xfId="3" applyFont="1" applyFill="1" applyBorder="1" applyAlignment="1">
      <alignment horizontal="center" vertical="center" wrapText="1"/>
    </xf>
    <xf numFmtId="9" fontId="42" fillId="8" borderId="7" xfId="3" applyFont="1" applyFill="1" applyBorder="1" applyAlignment="1">
      <alignment horizontal="center" vertical="center" wrapText="1"/>
    </xf>
    <xf numFmtId="0" fontId="4" fillId="8" borderId="0" xfId="0" applyFont="1" applyFill="1" applyAlignment="1">
      <alignment vertical="center"/>
    </xf>
    <xf numFmtId="1" fontId="4" fillId="8" borderId="7" xfId="2" applyNumberFormat="1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/>
    </xf>
    <xf numFmtId="0" fontId="7" fillId="8" borderId="8" xfId="0" applyFont="1" applyFill="1" applyBorder="1" applyAlignment="1">
      <alignment vertical="center"/>
    </xf>
    <xf numFmtId="0" fontId="7" fillId="8" borderId="8" xfId="0" applyFont="1" applyFill="1" applyBorder="1" applyAlignment="1">
      <alignment horizontal="left" vertical="center"/>
    </xf>
    <xf numFmtId="0" fontId="7" fillId="8" borderId="8" xfId="0" applyFont="1" applyFill="1" applyBorder="1" applyAlignment="1">
      <alignment horizontal="center" vertical="center"/>
    </xf>
    <xf numFmtId="0" fontId="7" fillId="8" borderId="8" xfId="0" quotePrefix="1" applyFont="1" applyFill="1" applyBorder="1" applyAlignment="1">
      <alignment horizontal="center" vertical="center"/>
    </xf>
    <xf numFmtId="0" fontId="7" fillId="8" borderId="8" xfId="0" applyFont="1" applyFill="1" applyBorder="1" applyAlignment="1">
      <alignment horizontal="left" vertical="center" wrapText="1"/>
    </xf>
    <xf numFmtId="1" fontId="7" fillId="8" borderId="8" xfId="2" applyNumberFormat="1" applyFont="1" applyFill="1" applyBorder="1" applyAlignment="1">
      <alignment horizontal="center" vertical="center"/>
    </xf>
    <xf numFmtId="164" fontId="8" fillId="8" borderId="8" xfId="2" applyFont="1" applyFill="1" applyBorder="1" applyAlignment="1">
      <alignment vertical="center"/>
    </xf>
    <xf numFmtId="164" fontId="7" fillId="8" borderId="8" xfId="2" applyFont="1" applyFill="1" applyBorder="1" applyAlignment="1">
      <alignment horizontal="center" vertical="center"/>
    </xf>
    <xf numFmtId="164" fontId="7" fillId="8" borderId="8" xfId="2" applyFont="1" applyFill="1" applyBorder="1" applyAlignment="1">
      <alignment vertical="center"/>
    </xf>
    <xf numFmtId="164" fontId="5" fillId="8" borderId="8" xfId="2" applyFont="1" applyFill="1" applyBorder="1" applyAlignment="1">
      <alignment horizontal="center" vertical="center"/>
    </xf>
    <xf numFmtId="9" fontId="7" fillId="8" borderId="8" xfId="3" applyFont="1" applyFill="1" applyBorder="1" applyAlignment="1">
      <alignment horizontal="center" vertical="center"/>
    </xf>
    <xf numFmtId="9" fontId="9" fillId="8" borderId="8" xfId="3" applyFont="1" applyFill="1" applyBorder="1" applyAlignment="1">
      <alignment horizontal="center" vertical="center" wrapText="1"/>
    </xf>
    <xf numFmtId="10" fontId="4" fillId="0" borderId="0" xfId="3" applyNumberFormat="1" applyFont="1" applyFill="1" applyAlignment="1">
      <alignment horizontal="center" vertical="center"/>
    </xf>
    <xf numFmtId="0" fontId="4" fillId="17" borderId="0" xfId="0" applyFont="1" applyFill="1" applyAlignment="1">
      <alignment vertical="center"/>
    </xf>
    <xf numFmtId="0" fontId="29" fillId="17" borderId="0" xfId="0" applyFont="1" applyFill="1" applyAlignment="1">
      <alignment vertical="center"/>
    </xf>
    <xf numFmtId="0" fontId="29" fillId="17" borderId="0" xfId="0" applyFont="1" applyFill="1" applyAlignment="1">
      <alignment horizontal="left" vertical="center"/>
    </xf>
    <xf numFmtId="0" fontId="29" fillId="17" borderId="0" xfId="0" applyFont="1" applyFill="1" applyAlignment="1">
      <alignment horizontal="center" vertical="center"/>
    </xf>
    <xf numFmtId="0" fontId="29" fillId="17" borderId="0" xfId="0" applyFont="1" applyFill="1" applyAlignment="1">
      <alignment horizontal="left" vertical="center" wrapText="1"/>
    </xf>
    <xf numFmtId="164" fontId="29" fillId="17" borderId="0" xfId="2" applyFont="1" applyFill="1" applyAlignment="1">
      <alignment vertical="center"/>
    </xf>
    <xf numFmtId="9" fontId="29" fillId="17" borderId="0" xfId="3" applyFont="1" applyFill="1" applyAlignment="1">
      <alignment horizontal="center" vertical="center"/>
    </xf>
    <xf numFmtId="10" fontId="43" fillId="17" borderId="7" xfId="3" applyNumberFormat="1" applyFont="1" applyFill="1" applyBorder="1" applyAlignment="1">
      <alignment horizontal="center" vertical="center" wrapText="1"/>
    </xf>
    <xf numFmtId="0" fontId="30" fillId="0" borderId="7" xfId="3" applyNumberFormat="1" applyFont="1" applyBorder="1" applyAlignment="1">
      <alignment horizontal="center" vertical="center"/>
    </xf>
    <xf numFmtId="0" fontId="5" fillId="17" borderId="7" xfId="0" applyFont="1" applyFill="1" applyBorder="1" applyAlignment="1">
      <alignment horizontal="center"/>
    </xf>
    <xf numFmtId="0" fontId="7" fillId="17" borderId="7" xfId="0" applyFont="1" applyFill="1" applyBorder="1" applyAlignment="1">
      <alignment vertical="center"/>
    </xf>
    <xf numFmtId="0" fontId="7" fillId="17" borderId="7" xfId="0" applyFont="1" applyFill="1" applyBorder="1" applyAlignment="1">
      <alignment horizontal="left" vertical="center"/>
    </xf>
    <xf numFmtId="0" fontId="7" fillId="17" borderId="7" xfId="0" applyFont="1" applyFill="1" applyBorder="1" applyAlignment="1">
      <alignment horizontal="center" vertical="center"/>
    </xf>
    <xf numFmtId="0" fontId="7" fillId="17" borderId="7" xfId="0" quotePrefix="1" applyFont="1" applyFill="1" applyBorder="1" applyAlignment="1">
      <alignment horizontal="center" vertical="center"/>
    </xf>
    <xf numFmtId="0" fontId="7" fillId="17" borderId="7" xfId="0" applyFont="1" applyFill="1" applyBorder="1" applyAlignment="1">
      <alignment horizontal="left" vertical="center" wrapText="1"/>
    </xf>
    <xf numFmtId="164" fontId="8" fillId="17" borderId="7" xfId="2" applyFont="1" applyFill="1" applyBorder="1" applyAlignment="1">
      <alignment vertical="center"/>
    </xf>
    <xf numFmtId="164" fontId="7" fillId="17" borderId="7" xfId="2" applyFont="1" applyFill="1" applyBorder="1" applyAlignment="1">
      <alignment horizontal="center" vertical="center"/>
    </xf>
    <xf numFmtId="164" fontId="7" fillId="17" borderId="7" xfId="2" applyFont="1" applyFill="1" applyBorder="1" applyAlignment="1">
      <alignment vertical="center"/>
    </xf>
    <xf numFmtId="164" fontId="5" fillId="17" borderId="7" xfId="2" applyFont="1" applyFill="1" applyBorder="1" applyAlignment="1">
      <alignment horizontal="center" vertical="center"/>
    </xf>
    <xf numFmtId="9" fontId="7" fillId="17" borderId="7" xfId="3" applyFont="1" applyFill="1" applyBorder="1" applyAlignment="1">
      <alignment horizontal="center" vertical="center"/>
    </xf>
    <xf numFmtId="9" fontId="9" fillId="17" borderId="7" xfId="3" applyFont="1" applyFill="1" applyBorder="1" applyAlignment="1">
      <alignment horizontal="center" vertical="center" wrapText="1"/>
    </xf>
    <xf numFmtId="0" fontId="5" fillId="17" borderId="7" xfId="0" applyFont="1" applyFill="1" applyBorder="1" applyAlignment="1">
      <alignment horizontal="left" vertical="center" wrapText="1"/>
    </xf>
    <xf numFmtId="0" fontId="5" fillId="17" borderId="8" xfId="0" applyFont="1" applyFill="1" applyBorder="1" applyAlignment="1">
      <alignment horizontal="center"/>
    </xf>
    <xf numFmtId="0" fontId="7" fillId="17" borderId="8" xfId="0" applyFont="1" applyFill="1" applyBorder="1" applyAlignment="1">
      <alignment vertical="center"/>
    </xf>
    <xf numFmtId="0" fontId="7" fillId="17" borderId="8" xfId="0" applyFont="1" applyFill="1" applyBorder="1" applyAlignment="1">
      <alignment horizontal="left" vertical="center"/>
    </xf>
    <xf numFmtId="0" fontId="7" fillId="17" borderId="8" xfId="0" applyFont="1" applyFill="1" applyBorder="1" applyAlignment="1">
      <alignment horizontal="center" vertical="center"/>
    </xf>
    <xf numFmtId="0" fontId="7" fillId="17" borderId="8" xfId="0" quotePrefix="1" applyFont="1" applyFill="1" applyBorder="1" applyAlignment="1">
      <alignment horizontal="center" vertical="center"/>
    </xf>
    <xf numFmtId="0" fontId="7" fillId="17" borderId="8" xfId="0" applyFont="1" applyFill="1" applyBorder="1" applyAlignment="1">
      <alignment horizontal="left" vertical="center" wrapText="1"/>
    </xf>
    <xf numFmtId="164" fontId="8" fillId="17" borderId="8" xfId="2" applyFont="1" applyFill="1" applyBorder="1" applyAlignment="1">
      <alignment vertical="center"/>
    </xf>
    <xf numFmtId="164" fontId="7" fillId="17" borderId="8" xfId="2" applyFont="1" applyFill="1" applyBorder="1" applyAlignment="1">
      <alignment horizontal="center" vertical="center"/>
    </xf>
    <xf numFmtId="164" fontId="7" fillId="17" borderId="8" xfId="2" applyFont="1" applyFill="1" applyBorder="1" applyAlignment="1">
      <alignment vertical="center"/>
    </xf>
    <xf numFmtId="164" fontId="5" fillId="17" borderId="8" xfId="2" applyFont="1" applyFill="1" applyBorder="1" applyAlignment="1">
      <alignment horizontal="center" vertical="center"/>
    </xf>
    <xf numFmtId="9" fontId="7" fillId="17" borderId="8" xfId="3" applyFont="1" applyFill="1" applyBorder="1" applyAlignment="1">
      <alignment horizontal="center" vertical="center"/>
    </xf>
    <xf numFmtId="9" fontId="9" fillId="17" borderId="8" xfId="3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/>
    </xf>
    <xf numFmtId="164" fontId="6" fillId="18" borderId="7" xfId="2" applyFont="1" applyFill="1" applyBorder="1" applyAlignment="1">
      <alignment horizontal="center" vertical="center" wrapText="1"/>
    </xf>
    <xf numFmtId="164" fontId="6" fillId="18" borderId="7" xfId="2" applyFont="1" applyFill="1" applyBorder="1" applyAlignment="1">
      <alignment horizontal="center" vertical="center"/>
    </xf>
    <xf numFmtId="9" fontId="6" fillId="18" borderId="7" xfId="3" applyFont="1" applyFill="1" applyBorder="1" applyAlignment="1">
      <alignment horizontal="center" vertical="center" wrapText="1"/>
    </xf>
    <xf numFmtId="1" fontId="6" fillId="18" borderId="7" xfId="3" applyNumberFormat="1" applyFont="1" applyFill="1" applyBorder="1" applyAlignment="1">
      <alignment horizontal="center" vertical="center" wrapText="1"/>
    </xf>
    <xf numFmtId="0" fontId="7" fillId="18" borderId="7" xfId="0" applyFont="1" applyFill="1" applyBorder="1" applyAlignment="1">
      <alignment horizontal="center" vertical="center"/>
    </xf>
    <xf numFmtId="0" fontId="6" fillId="18" borderId="7" xfId="0" applyFont="1" applyFill="1" applyBorder="1" applyAlignment="1">
      <alignment horizontal="left" vertical="center" wrapText="1"/>
    </xf>
    <xf numFmtId="0" fontId="4" fillId="17" borderId="7" xfId="2" applyNumberFormat="1" applyFont="1" applyFill="1" applyBorder="1" applyAlignment="1">
      <alignment horizontal="center" vertical="center"/>
    </xf>
    <xf numFmtId="164" fontId="4" fillId="0" borderId="0" xfId="2" applyFont="1" applyAlignment="1">
      <alignment horizontal="center" vertical="center"/>
    </xf>
    <xf numFmtId="0" fontId="9" fillId="0" borderId="7" xfId="3" applyNumberFormat="1" applyFont="1" applyFill="1" applyBorder="1" applyAlignment="1">
      <alignment horizontal="center" vertical="center" wrapText="1"/>
    </xf>
    <xf numFmtId="0" fontId="9" fillId="8" borderId="7" xfId="3" applyNumberFormat="1" applyFont="1" applyFill="1" applyBorder="1" applyAlignment="1">
      <alignment horizontal="center" vertical="center" wrapText="1"/>
    </xf>
    <xf numFmtId="0" fontId="9" fillId="14" borderId="7" xfId="3" applyNumberFormat="1" applyFont="1" applyFill="1" applyBorder="1" applyAlignment="1">
      <alignment horizontal="center" vertical="center" wrapText="1"/>
    </xf>
    <xf numFmtId="1" fontId="4" fillId="17" borderId="7" xfId="2" applyNumberFormat="1" applyFont="1" applyFill="1" applyBorder="1" applyAlignment="1">
      <alignment horizontal="center" vertical="center"/>
    </xf>
    <xf numFmtId="1" fontId="9" fillId="0" borderId="7" xfId="3" applyNumberFormat="1" applyFont="1" applyFill="1" applyBorder="1" applyAlignment="1">
      <alignment horizontal="center" vertical="center" wrapText="1"/>
    </xf>
    <xf numFmtId="10" fontId="30" fillId="0" borderId="7" xfId="3" applyNumberFormat="1" applyFont="1" applyBorder="1" applyAlignment="1">
      <alignment horizontal="center" vertical="center" wrapText="1"/>
    </xf>
    <xf numFmtId="9" fontId="30" fillId="0" borderId="0" xfId="3" applyFont="1" applyFill="1" applyAlignment="1">
      <alignment horizontal="center" vertical="center"/>
    </xf>
    <xf numFmtId="10" fontId="30" fillId="0" borderId="0" xfId="3" applyNumberFormat="1" applyFont="1" applyFill="1" applyAlignment="1">
      <alignment horizontal="center" vertical="center"/>
    </xf>
    <xf numFmtId="0" fontId="46" fillId="0" borderId="0" xfId="0" applyFont="1" applyAlignment="1">
      <alignment vertical="center"/>
    </xf>
    <xf numFmtId="167" fontId="46" fillId="0" borderId="0" xfId="0" applyNumberFormat="1" applyFont="1" applyAlignment="1">
      <alignment vertical="center"/>
    </xf>
    <xf numFmtId="0" fontId="44" fillId="0" borderId="7" xfId="0" applyFont="1" applyBorder="1" applyAlignment="1">
      <alignment horizontal="center" vertical="center"/>
    </xf>
    <xf numFmtId="0" fontId="39" fillId="0" borderId="7" xfId="0" applyFont="1" applyBorder="1" applyAlignment="1">
      <alignment horizontal="center"/>
    </xf>
    <xf numFmtId="0" fontId="39" fillId="0" borderId="7" xfId="0" applyFont="1" applyBorder="1"/>
    <xf numFmtId="1" fontId="4" fillId="0" borderId="7" xfId="2" applyNumberFormat="1" applyFont="1" applyFill="1" applyBorder="1" applyAlignment="1">
      <alignment horizontal="center" vertical="center"/>
    </xf>
    <xf numFmtId="0" fontId="49" fillId="0" borderId="7" xfId="0" applyFont="1" applyBorder="1" applyAlignment="1">
      <alignment horizontal="center"/>
    </xf>
    <xf numFmtId="0" fontId="50" fillId="0" borderId="7" xfId="0" applyFont="1" applyBorder="1" applyAlignment="1">
      <alignment vertical="center"/>
    </xf>
    <xf numFmtId="0" fontId="50" fillId="0" borderId="7" xfId="0" applyFont="1" applyBorder="1" applyAlignment="1">
      <alignment horizontal="left" vertical="center"/>
    </xf>
    <xf numFmtId="0" fontId="50" fillId="0" borderId="7" xfId="0" applyFont="1" applyBorder="1" applyAlignment="1">
      <alignment horizontal="center" vertical="center"/>
    </xf>
    <xf numFmtId="9" fontId="51" fillId="0" borderId="7" xfId="3" applyFont="1" applyFill="1" applyBorder="1" applyAlignment="1">
      <alignment horizontal="center" vertical="center"/>
    </xf>
    <xf numFmtId="0" fontId="49" fillId="0" borderId="7" xfId="0" applyFont="1" applyBorder="1" applyAlignment="1">
      <alignment horizontal="left" vertical="center"/>
    </xf>
    <xf numFmtId="0" fontId="50" fillId="0" borderId="17" xfId="0" applyFont="1" applyBorder="1" applyAlignment="1">
      <alignment horizontal="left" vertical="center"/>
    </xf>
    <xf numFmtId="0" fontId="48" fillId="3" borderId="4" xfId="0" applyFont="1" applyFill="1" applyBorder="1" applyAlignment="1">
      <alignment horizontal="center" vertical="center"/>
    </xf>
    <xf numFmtId="9" fontId="48" fillId="3" borderId="4" xfId="3" applyFont="1" applyFill="1" applyBorder="1" applyAlignment="1">
      <alignment horizontal="center" vertical="center"/>
    </xf>
    <xf numFmtId="0" fontId="48" fillId="3" borderId="17" xfId="0" applyFont="1" applyFill="1" applyBorder="1" applyAlignment="1">
      <alignment horizontal="center" vertical="center"/>
    </xf>
    <xf numFmtId="0" fontId="53" fillId="6" borderId="7" xfId="0" applyFont="1" applyFill="1" applyBorder="1" applyAlignment="1">
      <alignment horizontal="center" vertical="center" wrapText="1"/>
    </xf>
    <xf numFmtId="0" fontId="55" fillId="0" borderId="7" xfId="0" applyFont="1" applyBorder="1" applyAlignment="1">
      <alignment horizontal="left" vertical="center"/>
    </xf>
    <xf numFmtId="1" fontId="56" fillId="0" borderId="7" xfId="0" applyNumberFormat="1" applyFont="1" applyBorder="1" applyAlignment="1">
      <alignment horizontal="center" vertical="center" wrapText="1"/>
    </xf>
    <xf numFmtId="1" fontId="55" fillId="0" borderId="7" xfId="0" applyNumberFormat="1" applyFont="1" applyBorder="1" applyAlignment="1">
      <alignment horizontal="center" vertical="center"/>
    </xf>
    <xf numFmtId="10" fontId="55" fillId="0" borderId="7" xfId="0" applyNumberFormat="1" applyFont="1" applyBorder="1" applyAlignment="1">
      <alignment horizontal="center" vertical="center"/>
    </xf>
    <xf numFmtId="164" fontId="55" fillId="0" borderId="7" xfId="2" applyFont="1" applyBorder="1" applyAlignment="1">
      <alignment horizontal="center" vertical="center"/>
    </xf>
    <xf numFmtId="9" fontId="55" fillId="0" borderId="7" xfId="3" applyFont="1" applyBorder="1" applyAlignment="1">
      <alignment horizontal="center" vertical="center"/>
    </xf>
    <xf numFmtId="0" fontId="55" fillId="0" borderId="7" xfId="3" applyNumberFormat="1" applyFont="1" applyBorder="1" applyAlignment="1">
      <alignment horizontal="center" vertical="center"/>
    </xf>
    <xf numFmtId="1" fontId="53" fillId="16" borderId="7" xfId="0" applyNumberFormat="1" applyFont="1" applyFill="1" applyBorder="1" applyAlignment="1">
      <alignment horizontal="center" vertical="center"/>
    </xf>
    <xf numFmtId="9" fontId="53" fillId="16" borderId="7" xfId="0" applyNumberFormat="1" applyFont="1" applyFill="1" applyBorder="1" applyAlignment="1">
      <alignment horizontal="center" vertical="center"/>
    </xf>
    <xf numFmtId="164" fontId="53" fillId="16" borderId="7" xfId="2" applyFont="1" applyFill="1" applyBorder="1" applyAlignment="1">
      <alignment horizontal="center" vertical="center"/>
    </xf>
    <xf numFmtId="9" fontId="53" fillId="16" borderId="7" xfId="3" applyFont="1" applyFill="1" applyBorder="1" applyAlignment="1">
      <alignment horizontal="center" vertical="center"/>
    </xf>
    <xf numFmtId="0" fontId="31" fillId="0" borderId="0" xfId="0" applyFont="1"/>
    <xf numFmtId="0" fontId="44" fillId="20" borderId="7" xfId="0" applyFont="1" applyFill="1" applyBorder="1" applyAlignment="1">
      <alignment horizontal="center" vertical="center"/>
    </xf>
    <xf numFmtId="0" fontId="44" fillId="20" borderId="7" xfId="0" applyFont="1" applyFill="1" applyBorder="1" applyAlignment="1">
      <alignment horizontal="center" vertical="center" wrapText="1"/>
    </xf>
    <xf numFmtId="0" fontId="39" fillId="19" borderId="7" xfId="0" applyFont="1" applyFill="1" applyBorder="1" applyAlignment="1">
      <alignment horizontal="center"/>
    </xf>
    <xf numFmtId="0" fontId="44" fillId="8" borderId="7" xfId="0" applyFont="1" applyFill="1" applyBorder="1" applyAlignment="1">
      <alignment horizontal="center" vertical="center"/>
    </xf>
    <xf numFmtId="0" fontId="39" fillId="0" borderId="0" xfId="0" applyFont="1" applyAlignment="1">
      <alignment horizontal="center"/>
    </xf>
    <xf numFmtId="0" fontId="29" fillId="0" borderId="18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6" fillId="3" borderId="7" xfId="2" applyFont="1" applyFill="1" applyBorder="1" applyAlignment="1">
      <alignment horizontal="center" vertical="center" wrapText="1"/>
    </xf>
    <xf numFmtId="9" fontId="6" fillId="3" borderId="7" xfId="3" applyFont="1" applyFill="1" applyBorder="1" applyAlignment="1">
      <alignment horizontal="center" vertical="center" wrapText="1"/>
    </xf>
    <xf numFmtId="1" fontId="6" fillId="3" borderId="7" xfId="3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164" fontId="6" fillId="4" borderId="7" xfId="2" applyFont="1" applyFill="1" applyBorder="1" applyAlignment="1">
      <alignment horizontal="center" vertical="center"/>
    </xf>
    <xf numFmtId="164" fontId="6" fillId="3" borderId="7" xfId="2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52" fillId="0" borderId="12" xfId="0" applyFont="1" applyBorder="1" applyAlignment="1">
      <alignment horizontal="center"/>
    </xf>
    <xf numFmtId="0" fontId="41" fillId="6" borderId="4" xfId="0" applyFont="1" applyFill="1" applyBorder="1" applyAlignment="1">
      <alignment horizontal="center" vertical="center" wrapText="1"/>
    </xf>
    <xf numFmtId="0" fontId="41" fillId="6" borderId="8" xfId="0" applyFont="1" applyFill="1" applyBorder="1" applyAlignment="1">
      <alignment horizontal="center" vertical="center" wrapText="1"/>
    </xf>
    <xf numFmtId="9" fontId="6" fillId="18" borderId="7" xfId="3" applyFont="1" applyFill="1" applyBorder="1" applyAlignment="1">
      <alignment horizontal="center" vertical="center" wrapText="1"/>
    </xf>
    <xf numFmtId="1" fontId="6" fillId="18" borderId="7" xfId="3" applyNumberFormat="1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/>
    </xf>
    <xf numFmtId="164" fontId="6" fillId="18" borderId="7" xfId="2" applyFont="1" applyFill="1" applyBorder="1" applyAlignment="1">
      <alignment horizontal="center" vertical="center" wrapText="1"/>
    </xf>
    <xf numFmtId="164" fontId="6" fillId="18" borderId="7" xfId="2" applyFont="1" applyFill="1" applyBorder="1" applyAlignment="1">
      <alignment horizontal="center" vertical="center"/>
    </xf>
    <xf numFmtId="0" fontId="41" fillId="18" borderId="4" xfId="0" applyFont="1" applyFill="1" applyBorder="1" applyAlignment="1">
      <alignment horizontal="center" vertical="center" wrapText="1"/>
    </xf>
    <xf numFmtId="0" fontId="41" fillId="18" borderId="8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wrapText="1"/>
    </xf>
    <xf numFmtId="0" fontId="35" fillId="2" borderId="12" xfId="5" applyFont="1" applyFill="1" applyBorder="1" applyAlignment="1">
      <alignment horizontal="center" vertical="center" wrapText="1"/>
    </xf>
    <xf numFmtId="0" fontId="37" fillId="6" borderId="7" xfId="0" applyFont="1" applyFill="1" applyBorder="1" applyAlignment="1">
      <alignment horizontal="center" vertical="center" wrapText="1"/>
    </xf>
    <xf numFmtId="0" fontId="37" fillId="6" borderId="4" xfId="0" applyFont="1" applyFill="1" applyBorder="1" applyAlignment="1">
      <alignment horizontal="center" vertical="center" wrapText="1"/>
    </xf>
    <xf numFmtId="0" fontId="37" fillId="6" borderId="8" xfId="0" applyFont="1" applyFill="1" applyBorder="1" applyAlignment="1">
      <alignment horizontal="center" vertical="center" wrapText="1"/>
    </xf>
    <xf numFmtId="0" fontId="38" fillId="6" borderId="7" xfId="0" applyFont="1" applyFill="1" applyBorder="1" applyAlignment="1">
      <alignment horizontal="center" vertical="center" wrapText="1"/>
    </xf>
    <xf numFmtId="0" fontId="37" fillId="6" borderId="5" xfId="0" applyFont="1" applyFill="1" applyBorder="1" applyAlignment="1">
      <alignment horizontal="center" vertical="center" wrapText="1"/>
    </xf>
    <xf numFmtId="0" fontId="37" fillId="6" borderId="6" xfId="0" applyFont="1" applyFill="1" applyBorder="1" applyAlignment="1">
      <alignment horizontal="center" vertical="center" wrapText="1"/>
    </xf>
    <xf numFmtId="0" fontId="29" fillId="16" borderId="7" xfId="0" applyFont="1" applyFill="1" applyBorder="1" applyAlignment="1">
      <alignment horizontal="center" vertical="center"/>
    </xf>
    <xf numFmtId="0" fontId="38" fillId="0" borderId="5" xfId="0" applyFont="1" applyBorder="1" applyAlignment="1">
      <alignment horizontal="center" wrapText="1"/>
    </xf>
    <xf numFmtId="0" fontId="38" fillId="0" borderId="13" xfId="0" applyFont="1" applyBorder="1" applyAlignment="1">
      <alignment horizontal="center" wrapText="1"/>
    </xf>
    <xf numFmtId="0" fontId="38" fillId="0" borderId="6" xfId="0" applyFont="1" applyBorder="1" applyAlignment="1">
      <alignment horizontal="center" wrapText="1"/>
    </xf>
    <xf numFmtId="0" fontId="53" fillId="6" borderId="5" xfId="0" applyFont="1" applyFill="1" applyBorder="1" applyAlignment="1">
      <alignment horizontal="center" vertical="center" wrapText="1"/>
    </xf>
    <xf numFmtId="0" fontId="53" fillId="6" borderId="6" xfId="0" applyFont="1" applyFill="1" applyBorder="1" applyAlignment="1">
      <alignment horizontal="center" vertical="center" wrapText="1"/>
    </xf>
    <xf numFmtId="0" fontId="55" fillId="0" borderId="5" xfId="0" quotePrefix="1" applyFont="1" applyBorder="1" applyAlignment="1">
      <alignment horizontal="center" vertical="center"/>
    </xf>
    <xf numFmtId="0" fontId="55" fillId="0" borderId="6" xfId="0" quotePrefix="1" applyFont="1" applyBorder="1" applyAlignment="1">
      <alignment horizontal="center" vertical="center"/>
    </xf>
    <xf numFmtId="0" fontId="54" fillId="0" borderId="0" xfId="0" applyFont="1" applyAlignment="1">
      <alignment horizontal="center" wrapText="1"/>
    </xf>
    <xf numFmtId="0" fontId="54" fillId="2" borderId="12" xfId="5" applyFont="1" applyFill="1" applyBorder="1" applyAlignment="1">
      <alignment horizontal="center" vertical="center" wrapText="1"/>
    </xf>
    <xf numFmtId="0" fontId="53" fillId="6" borderId="14" xfId="0" applyFont="1" applyFill="1" applyBorder="1" applyAlignment="1">
      <alignment horizontal="center" vertical="center" wrapText="1"/>
    </xf>
    <xf numFmtId="0" fontId="53" fillId="6" borderId="15" xfId="0" applyFont="1" applyFill="1" applyBorder="1" applyAlignment="1">
      <alignment horizontal="center" vertical="center" wrapText="1"/>
    </xf>
    <xf numFmtId="0" fontId="53" fillId="6" borderId="16" xfId="0" applyFont="1" applyFill="1" applyBorder="1" applyAlignment="1">
      <alignment horizontal="center" vertical="center" wrapText="1"/>
    </xf>
    <xf numFmtId="0" fontId="53" fillId="6" borderId="9" xfId="0" applyFont="1" applyFill="1" applyBorder="1" applyAlignment="1">
      <alignment horizontal="center" vertical="center" wrapText="1"/>
    </xf>
    <xf numFmtId="0" fontId="53" fillId="6" borderId="7" xfId="0" applyFont="1" applyFill="1" applyBorder="1" applyAlignment="1">
      <alignment horizontal="center" vertical="center" wrapText="1"/>
    </xf>
    <xf numFmtId="0" fontId="53" fillId="6" borderId="4" xfId="0" applyFont="1" applyFill="1" applyBorder="1" applyAlignment="1">
      <alignment horizontal="center" vertical="center" wrapText="1"/>
    </xf>
    <xf numFmtId="0" fontId="53" fillId="6" borderId="8" xfId="0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29" fillId="6" borderId="6" xfId="0" applyFont="1" applyFill="1" applyBorder="1" applyAlignment="1">
      <alignment horizontal="center" vertical="center" wrapText="1"/>
    </xf>
    <xf numFmtId="0" fontId="53" fillId="16" borderId="7" xfId="0" applyFont="1" applyFill="1" applyBorder="1" applyAlignment="1">
      <alignment horizontal="center" vertical="center"/>
    </xf>
    <xf numFmtId="0" fontId="29" fillId="6" borderId="14" xfId="0" applyFont="1" applyFill="1" applyBorder="1" applyAlignment="1">
      <alignment horizontal="center" vertical="center" wrapText="1"/>
    </xf>
    <xf numFmtId="0" fontId="29" fillId="6" borderId="15" xfId="0" applyFont="1" applyFill="1" applyBorder="1" applyAlignment="1">
      <alignment horizontal="center" vertical="center" wrapText="1"/>
    </xf>
    <xf numFmtId="0" fontId="29" fillId="6" borderId="16" xfId="0" applyFont="1" applyFill="1" applyBorder="1" applyAlignment="1">
      <alignment horizontal="center" vertical="center" wrapText="1"/>
    </xf>
    <xf numFmtId="0" fontId="29" fillId="6" borderId="9" xfId="0" applyFont="1" applyFill="1" applyBorder="1" applyAlignment="1">
      <alignment horizontal="center" vertical="center" wrapText="1"/>
    </xf>
    <xf numFmtId="0" fontId="29" fillId="6" borderId="7" xfId="0" applyFont="1" applyFill="1" applyBorder="1" applyAlignment="1">
      <alignment horizontal="center" vertical="center" wrapText="1"/>
    </xf>
    <xf numFmtId="0" fontId="29" fillId="6" borderId="4" xfId="0" applyFont="1" applyFill="1" applyBorder="1" applyAlignment="1">
      <alignment horizontal="center" vertical="center" wrapText="1"/>
    </xf>
    <xf numFmtId="0" fontId="29" fillId="6" borderId="8" xfId="0" applyFont="1" applyFill="1" applyBorder="1" applyAlignment="1">
      <alignment horizontal="center" vertical="center" wrapText="1"/>
    </xf>
    <xf numFmtId="0" fontId="30" fillId="0" borderId="5" xfId="0" quotePrefix="1" applyFont="1" applyBorder="1" applyAlignment="1">
      <alignment horizontal="center" vertical="center"/>
    </xf>
    <xf numFmtId="0" fontId="30" fillId="0" borderId="6" xfId="0" quotePrefix="1" applyFont="1" applyBorder="1" applyAlignment="1">
      <alignment horizontal="center" vertical="center"/>
    </xf>
    <xf numFmtId="0" fontId="39" fillId="0" borderId="7" xfId="0" applyFont="1" applyBorder="1" applyAlignment="1">
      <alignment horizontal="center" vertical="center"/>
    </xf>
    <xf numFmtId="164" fontId="39" fillId="0" borderId="7" xfId="2" applyFont="1" applyBorder="1" applyAlignment="1">
      <alignment horizontal="center" vertical="center"/>
    </xf>
    <xf numFmtId="44" fontId="39" fillId="0" borderId="7" xfId="0" applyNumberFormat="1" applyFont="1" applyBorder="1" applyAlignment="1">
      <alignment horizontal="center" vertical="center"/>
    </xf>
    <xf numFmtId="0" fontId="44" fillId="0" borderId="12" xfId="0" applyFont="1" applyBorder="1" applyAlignment="1">
      <alignment horizontal="center"/>
    </xf>
    <xf numFmtId="0" fontId="44" fillId="0" borderId="4" xfId="0" applyFont="1" applyBorder="1" applyAlignment="1">
      <alignment horizontal="center" vertical="center"/>
    </xf>
    <xf numFmtId="0" fontId="44" fillId="0" borderId="8" xfId="0" applyFont="1" applyBorder="1" applyAlignment="1">
      <alignment horizontal="center" vertical="center"/>
    </xf>
    <xf numFmtId="0" fontId="44" fillId="19" borderId="4" xfId="0" applyFont="1" applyFill="1" applyBorder="1" applyAlignment="1">
      <alignment horizontal="center" vertical="center"/>
    </xf>
    <xf numFmtId="0" fontId="44" fillId="19" borderId="8" xfId="0" applyFont="1" applyFill="1" applyBorder="1" applyAlignment="1">
      <alignment horizontal="center" vertical="center"/>
    </xf>
    <xf numFmtId="0" fontId="44" fillId="19" borderId="7" xfId="0" applyFont="1" applyFill="1" applyBorder="1" applyAlignment="1">
      <alignment horizontal="center" vertical="center"/>
    </xf>
    <xf numFmtId="0" fontId="44" fillId="8" borderId="5" xfId="0" applyFont="1" applyFill="1" applyBorder="1" applyAlignment="1">
      <alignment horizontal="center" vertical="center"/>
    </xf>
    <xf numFmtId="0" fontId="44" fillId="8" borderId="13" xfId="0" applyFont="1" applyFill="1" applyBorder="1" applyAlignment="1">
      <alignment horizontal="center" vertical="center"/>
    </xf>
    <xf numFmtId="0" fontId="44" fillId="8" borderId="6" xfId="0" applyFont="1" applyFill="1" applyBorder="1" applyAlignment="1">
      <alignment horizontal="center" vertical="center"/>
    </xf>
  </cellXfs>
  <cellStyles count="10">
    <cellStyle name="60% - Accent3" xfId="5" builtinId="40"/>
    <cellStyle name="Comma" xfId="1" builtinId="3"/>
    <cellStyle name="Comma 2" xfId="9"/>
    <cellStyle name="Currency" xfId="2" builtinId="4"/>
    <cellStyle name="Currency 3" xfId="7"/>
    <cellStyle name="Normal" xfId="0" builtinId="0"/>
    <cellStyle name="Normal 2" xfId="6"/>
    <cellStyle name="Normal 3" xfId="4"/>
    <cellStyle name="Percent" xfId="3" builtinId="5"/>
    <cellStyle name="Percent 3" xfId="8"/>
  </cellStyles>
  <dxfs count="55"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"/>
          <c:y val="0.10211289528820916"/>
          <c:w val="0.98238436064118906"/>
          <c:h val="0.84365476590617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'GRAFIK PROGRESU ATIVIDADE'!$C$116:$C$120</c:f>
              <c:strCache>
                <c:ptCount val="5"/>
                <c:pt idx="0">
                  <c:v>SAUDE</c:v>
                </c:pt>
                <c:pt idx="1">
                  <c:v>BEE NO SANEAMENTU</c:v>
                </c:pt>
                <c:pt idx="2">
                  <c:v>EDUKASAUN NO DESPORTU</c:v>
                </c:pt>
                <c:pt idx="3">
                  <c:v>AGRIKULTURA E PESKAS</c:v>
                </c:pt>
                <c:pt idx="4">
                  <c:v>OBRAS PUBLICA</c:v>
                </c:pt>
              </c:strCache>
            </c:strRef>
          </c:cat>
          <c:val>
            <c:numRef>
              <c:f>'GRAFIK PROGRESU ATIVIDADE'!$G$116:$G$120</c:f>
              <c:numCache>
                <c:formatCode>0</c:formatCode>
                <c:ptCount val="5"/>
                <c:pt idx="0">
                  <c:v>1</c:v>
                </c:pt>
                <c:pt idx="1">
                  <c:v>8</c:v>
                </c:pt>
                <c:pt idx="2">
                  <c:v>2</c:v>
                </c:pt>
                <c:pt idx="3">
                  <c:v>4</c:v>
                </c:pt>
                <c:pt idx="4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CA-4FF7-B656-E1B975E589F8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'[6]SUMARIU KADA POSTU 2021-2024_LA'!$C$138:$C$148</c:f>
              <c:strCache>
                <c:ptCount val="11"/>
                <c:pt idx="0">
                  <c:v>SAUDE</c:v>
                </c:pt>
                <c:pt idx="1">
                  <c:v>BEE NO SANEAMENTU</c:v>
                </c:pt>
                <c:pt idx="2">
                  <c:v>EDUKASAUN NO DESPORTU</c:v>
                </c:pt>
                <c:pt idx="3">
                  <c:v>AGRIKULTURA, SEGURANSA ALIMENTAR NO BUKA MORIS</c:v>
                </c:pt>
                <c:pt idx="4">
                  <c:v>DALAN, PONTE NO KONTROLA DE CHEIAS</c:v>
                </c:pt>
                <c:pt idx="5">
                  <c:v>UNP I</c:v>
                </c:pt>
                <c:pt idx="6">
                  <c:v>UNP II</c:v>
                </c:pt>
                <c:pt idx="7">
                  <c:v>UNP PLUS A</c:v>
                </c:pt>
                <c:pt idx="8">
                  <c:v>UNP PLUS B</c:v>
                </c:pt>
                <c:pt idx="9">
                  <c:v>SELUK (REGULER)</c:v>
                </c:pt>
                <c:pt idx="10">
                  <c:v>SELUK (RSS)</c:v>
                </c:pt>
              </c:strCache>
            </c:strRef>
          </c:cat>
          <c:val>
            <c:numRef>
              <c:f>'[6]SUMARIU KADA POSTU 2021-2024_LA'!$F$138:$F$148</c:f>
              <c:numCache>
                <c:formatCode>General</c:formatCode>
                <c:ptCount val="11"/>
                <c:pt idx="0">
                  <c:v>215898.65</c:v>
                </c:pt>
                <c:pt idx="1">
                  <c:v>2159713.2799999998</c:v>
                </c:pt>
                <c:pt idx="2">
                  <c:v>1485769.4499999997</c:v>
                </c:pt>
                <c:pt idx="3">
                  <c:v>771683.96000000008</c:v>
                </c:pt>
                <c:pt idx="4">
                  <c:v>4607872.49</c:v>
                </c:pt>
                <c:pt idx="5">
                  <c:v>3015372</c:v>
                </c:pt>
                <c:pt idx="6">
                  <c:v>9419802</c:v>
                </c:pt>
                <c:pt idx="7">
                  <c:v>975000</c:v>
                </c:pt>
                <c:pt idx="8">
                  <c:v>0</c:v>
                </c:pt>
                <c:pt idx="9">
                  <c:v>88249.34</c:v>
                </c:pt>
                <c:pt idx="10">
                  <c:v>390910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CA-4FF7-B656-E1B975E589F8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'[6]SUMARIU KADA POSTU 2021-2024_LA'!$C$138:$C$148</c:f>
              <c:strCache>
                <c:ptCount val="11"/>
                <c:pt idx="0">
                  <c:v>SAUDE</c:v>
                </c:pt>
                <c:pt idx="1">
                  <c:v>BEE NO SANEAMENTU</c:v>
                </c:pt>
                <c:pt idx="2">
                  <c:v>EDUKASAUN NO DESPORTU</c:v>
                </c:pt>
                <c:pt idx="3">
                  <c:v>AGRIKULTURA, SEGURANSA ALIMENTAR NO BUKA MORIS</c:v>
                </c:pt>
                <c:pt idx="4">
                  <c:v>DALAN, PONTE NO KONTROLA DE CHEIAS</c:v>
                </c:pt>
                <c:pt idx="5">
                  <c:v>UNP I</c:v>
                </c:pt>
                <c:pt idx="6">
                  <c:v>UNP II</c:v>
                </c:pt>
                <c:pt idx="7">
                  <c:v>UNP PLUS A</c:v>
                </c:pt>
                <c:pt idx="8">
                  <c:v>UNP PLUS B</c:v>
                </c:pt>
                <c:pt idx="9">
                  <c:v>SELUK (REGULER)</c:v>
                </c:pt>
                <c:pt idx="10">
                  <c:v>SELUK (RSS)</c:v>
                </c:pt>
              </c:strCache>
            </c:strRef>
          </c:cat>
          <c:val>
            <c:numRef>
              <c:f>'[6]SUMARIU KADA POSTU 2021-2024_LA'!$H$138:$H$148</c:f>
              <c:numCache>
                <c:formatCode>General</c:formatCode>
                <c:ptCount val="11"/>
                <c:pt idx="0">
                  <c:v>132172.16</c:v>
                </c:pt>
                <c:pt idx="1">
                  <c:v>1549311.3399999999</c:v>
                </c:pt>
                <c:pt idx="2">
                  <c:v>912942.51000000013</c:v>
                </c:pt>
                <c:pt idx="3">
                  <c:v>387090.35</c:v>
                </c:pt>
                <c:pt idx="4">
                  <c:v>2894320.1999999997</c:v>
                </c:pt>
                <c:pt idx="5">
                  <c:v>3000744.0300000003</c:v>
                </c:pt>
                <c:pt idx="6">
                  <c:v>8899809.2300000004</c:v>
                </c:pt>
                <c:pt idx="7">
                  <c:v>865471.85000000009</c:v>
                </c:pt>
                <c:pt idx="8">
                  <c:v>0</c:v>
                </c:pt>
                <c:pt idx="9">
                  <c:v>56699.360000000001</c:v>
                </c:pt>
                <c:pt idx="10">
                  <c:v>341412.55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CA-4FF7-B656-E1B975E589F8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'[6]SUMARIU KADA POSTU 2021-2024_LA'!$C$138:$C$148</c:f>
              <c:strCache>
                <c:ptCount val="11"/>
                <c:pt idx="0">
                  <c:v>SAUDE</c:v>
                </c:pt>
                <c:pt idx="1">
                  <c:v>BEE NO SANEAMENTU</c:v>
                </c:pt>
                <c:pt idx="2">
                  <c:v>EDUKASAUN NO DESPORTU</c:v>
                </c:pt>
                <c:pt idx="3">
                  <c:v>AGRIKULTURA, SEGURANSA ALIMENTAR NO BUKA MORIS</c:v>
                </c:pt>
                <c:pt idx="4">
                  <c:v>DALAN, PONTE NO KONTROLA DE CHEIAS</c:v>
                </c:pt>
                <c:pt idx="5">
                  <c:v>UNP I</c:v>
                </c:pt>
                <c:pt idx="6">
                  <c:v>UNP II</c:v>
                </c:pt>
                <c:pt idx="7">
                  <c:v>UNP PLUS A</c:v>
                </c:pt>
                <c:pt idx="8">
                  <c:v>UNP PLUS B</c:v>
                </c:pt>
                <c:pt idx="9">
                  <c:v>SELUK (REGULER)</c:v>
                </c:pt>
                <c:pt idx="10">
                  <c:v>SELUK (RSS)</c:v>
                </c:pt>
              </c:strCache>
            </c:strRef>
          </c:cat>
          <c:val>
            <c:numRef>
              <c:f>'[6]SUMARIU KADA POSTU 2021-2024_LA'!$I$138:$I$148</c:f>
              <c:numCache>
                <c:formatCode>General</c:formatCode>
                <c:ptCount val="11"/>
                <c:pt idx="0">
                  <c:v>83726.489999999991</c:v>
                </c:pt>
                <c:pt idx="1">
                  <c:v>627697.71</c:v>
                </c:pt>
                <c:pt idx="2">
                  <c:v>606039.90999999957</c:v>
                </c:pt>
                <c:pt idx="3">
                  <c:v>403909.99000000011</c:v>
                </c:pt>
                <c:pt idx="4">
                  <c:v>1777925.23</c:v>
                </c:pt>
                <c:pt idx="5">
                  <c:v>14627.969999999739</c:v>
                </c:pt>
                <c:pt idx="6">
                  <c:v>519992.76999999955</c:v>
                </c:pt>
                <c:pt idx="7">
                  <c:v>109528.14999999991</c:v>
                </c:pt>
                <c:pt idx="8">
                  <c:v>0</c:v>
                </c:pt>
                <c:pt idx="9">
                  <c:v>31549.979999999996</c:v>
                </c:pt>
                <c:pt idx="10">
                  <c:v>49497.450000000012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FCA-4FF7-B656-E1B975E589F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709126696"/>
        <c:axId val="709126336"/>
      </c:barChart>
      <c:catAx>
        <c:axId val="709126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126336"/>
        <c:crosses val="autoZero"/>
        <c:auto val="1"/>
        <c:lblAlgn val="ctr"/>
        <c:lblOffset val="100"/>
        <c:noMultiLvlLbl val="0"/>
      </c:catAx>
      <c:valAx>
        <c:axId val="709126336"/>
        <c:scaling>
          <c:orientation val="minMax"/>
        </c:scaling>
        <c:delete val="1"/>
        <c:axPos val="l"/>
        <c:numFmt formatCode="0" sourceLinked="1"/>
        <c:majorTickMark val="none"/>
        <c:minorTickMark val="none"/>
        <c:tickLblPos val="nextTo"/>
        <c:crossAx val="709126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 sz="3000" b="1">
                <a:solidFill>
                  <a:sysClr val="windowText" lastClr="000000"/>
                </a:solidFill>
              </a:rPr>
              <a:t>progresu</a:t>
            </a:r>
            <a:r>
              <a:rPr lang="en-AU" sz="3000" b="1" baseline="0">
                <a:solidFill>
                  <a:sysClr val="windowText" lastClr="000000"/>
                </a:solidFill>
              </a:rPr>
              <a:t> atividade kada setor (% gastus &amp; % fiziku</a:t>
            </a:r>
            <a:endParaRPr lang="en-AU" sz="30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9174055722697608E-3"/>
          <c:y val="0.100046119712948"/>
          <c:w val="0.98309078637889613"/>
          <c:h val="0.79041689803410986"/>
        </c:manualLayout>
      </c:layout>
      <c:barChart>
        <c:barDir val="col"/>
        <c:grouping val="clustered"/>
        <c:varyColors val="0"/>
        <c:ser>
          <c:idx val="0"/>
          <c:order val="0"/>
          <c:tx>
            <c:v>TOTAL PROJECTU KADA SETOR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5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'GRAFIK PROGRESU ATIVIDADE'!$C$116:$C$120</c:f>
              <c:strCache>
                <c:ptCount val="5"/>
                <c:pt idx="0">
                  <c:v>SAUDE</c:v>
                </c:pt>
                <c:pt idx="1">
                  <c:v>BEE NO SANEAMENTU</c:v>
                </c:pt>
                <c:pt idx="2">
                  <c:v>EDUKASAUN NO DESPORTU</c:v>
                </c:pt>
                <c:pt idx="3">
                  <c:v>AGRIKULTURA E PESKAS</c:v>
                </c:pt>
                <c:pt idx="4">
                  <c:v>OBRAS PUBLICA</c:v>
                </c:pt>
              </c:strCache>
            </c:strRef>
          </c:cat>
          <c:val>
            <c:numRef>
              <c:f>'GRAFIK PROGRESU ATIVIDADE'!$G$116:$G$120</c:f>
              <c:numCache>
                <c:formatCode>0</c:formatCode>
                <c:ptCount val="5"/>
                <c:pt idx="0">
                  <c:v>1</c:v>
                </c:pt>
                <c:pt idx="1">
                  <c:v>8</c:v>
                </c:pt>
                <c:pt idx="2">
                  <c:v>2</c:v>
                </c:pt>
                <c:pt idx="3">
                  <c:v>4</c:v>
                </c:pt>
                <c:pt idx="4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89-4F57-8846-C279A46A9668}"/>
            </c:ext>
          </c:extLst>
        </c:ser>
        <c:ser>
          <c:idx val="1"/>
          <c:order val="1"/>
          <c:tx>
            <c:v>PROGRESU GASTUS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5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'[6]SUMARIU KADA POSTU 2021-2024_SA'!$C$162:$C$173</c:f>
              <c:strCache>
                <c:ptCount val="12"/>
                <c:pt idx="0">
                  <c:v>SAUDE</c:v>
                </c:pt>
                <c:pt idx="1">
                  <c:v>BEE NO SANEAMENTU</c:v>
                </c:pt>
                <c:pt idx="2">
                  <c:v>EDUKASAUN NO DESPORTU</c:v>
                </c:pt>
                <c:pt idx="3">
                  <c:v>AGRIKULTURA, SEGURANSA ALIMENTAR NO BUKA MORIS</c:v>
                </c:pt>
                <c:pt idx="4">
                  <c:v>DALAN, PONTE NO KONTROLA DE CHEIAS</c:v>
                </c:pt>
                <c:pt idx="5">
                  <c:v>UNP I</c:v>
                </c:pt>
                <c:pt idx="6">
                  <c:v>UNP II</c:v>
                </c:pt>
                <c:pt idx="7">
                  <c:v>UNP PLUS A</c:v>
                </c:pt>
                <c:pt idx="8">
                  <c:v>UNP PLUS B</c:v>
                </c:pt>
                <c:pt idx="9">
                  <c:v>MANUTENSAUN</c:v>
                </c:pt>
                <c:pt idx="10">
                  <c:v>SELUK (REGULER)</c:v>
                </c:pt>
                <c:pt idx="11">
                  <c:v>SELUK (RSS)</c:v>
                </c:pt>
              </c:strCache>
            </c:strRef>
          </c:cat>
          <c:val>
            <c:numRef>
              <c:f>'[6]SUMARIU KADA POSTU 2021-2024_SA'!$M$162:$M$173</c:f>
              <c:numCache>
                <c:formatCode>General</c:formatCode>
                <c:ptCount val="12"/>
                <c:pt idx="0">
                  <c:v>0.61219539816483337</c:v>
                </c:pt>
                <c:pt idx="1">
                  <c:v>0.71166968276957787</c:v>
                </c:pt>
                <c:pt idx="2">
                  <c:v>0.60102243316285409</c:v>
                </c:pt>
                <c:pt idx="3">
                  <c:v>0.4893681208784309</c:v>
                </c:pt>
                <c:pt idx="4">
                  <c:v>0.61947092535333703</c:v>
                </c:pt>
                <c:pt idx="5">
                  <c:v>0.99514886720444451</c:v>
                </c:pt>
                <c:pt idx="6">
                  <c:v>0.94479790870338898</c:v>
                </c:pt>
                <c:pt idx="7">
                  <c:v>0.88766343589743602</c:v>
                </c:pt>
                <c:pt idx="8">
                  <c:v>0</c:v>
                </c:pt>
                <c:pt idx="9">
                  <c:v>0.34149580816660374</c:v>
                </c:pt>
                <c:pt idx="10">
                  <c:v>0.64249047075026289</c:v>
                </c:pt>
                <c:pt idx="11">
                  <c:v>0.87337891074671914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89-4F57-8846-C279A46A9668}"/>
            </c:ext>
          </c:extLst>
        </c:ser>
        <c:ser>
          <c:idx val="2"/>
          <c:order val="2"/>
          <c:tx>
            <c:v>PROGRESU FIZIKU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5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'GRAFIK PROGRESU ATIVIDADE'!$C$116:$C$120</c:f>
              <c:strCache>
                <c:ptCount val="5"/>
                <c:pt idx="0">
                  <c:v>SAUDE</c:v>
                </c:pt>
                <c:pt idx="1">
                  <c:v>BEE NO SANEAMENTU</c:v>
                </c:pt>
                <c:pt idx="2">
                  <c:v>EDUKASAUN NO DESPORTU</c:v>
                </c:pt>
                <c:pt idx="3">
                  <c:v>AGRIKULTURA E PESKAS</c:v>
                </c:pt>
                <c:pt idx="4">
                  <c:v>OBRAS PUBLICA</c:v>
                </c:pt>
              </c:strCache>
            </c:strRef>
          </c:cat>
          <c:val>
            <c:numRef>
              <c:f>'GRAFIK PROGRESU ATIVIDADE'!$N$116:$N$120</c:f>
              <c:numCache>
                <c:formatCode>0%</c:formatCode>
                <c:ptCount val="5"/>
                <c:pt idx="0">
                  <c:v>0.85</c:v>
                </c:pt>
                <c:pt idx="1">
                  <c:v>0.98750000000000004</c:v>
                </c:pt>
                <c:pt idx="2">
                  <c:v>0.74</c:v>
                </c:pt>
                <c:pt idx="3">
                  <c:v>0.97333333333333327</c:v>
                </c:pt>
                <c:pt idx="4">
                  <c:v>0.98217391304347823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D89-4F57-8846-C279A46A966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589272536"/>
        <c:axId val="589272896"/>
      </c:barChart>
      <c:catAx>
        <c:axId val="589272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cap="all" spc="12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9272896"/>
        <c:crosses val="autoZero"/>
        <c:auto val="1"/>
        <c:lblAlgn val="ctr"/>
        <c:lblOffset val="100"/>
        <c:noMultiLvlLbl val="0"/>
      </c:catAx>
      <c:valAx>
        <c:axId val="589272896"/>
        <c:scaling>
          <c:orientation val="minMax"/>
        </c:scaling>
        <c:delete val="1"/>
        <c:axPos val="l"/>
        <c:numFmt formatCode="0" sourceLinked="1"/>
        <c:majorTickMark val="none"/>
        <c:minorTickMark val="none"/>
        <c:tickLblPos val="nextTo"/>
        <c:crossAx val="589272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 sz="3000">
                <a:solidFill>
                  <a:sysClr val="windowText" lastClr="000000"/>
                </a:solidFill>
              </a:rPr>
              <a:t>PROGRESU</a:t>
            </a:r>
            <a:r>
              <a:rPr lang="en-AU" sz="3000" baseline="0">
                <a:solidFill>
                  <a:sysClr val="windowText" lastClr="000000"/>
                </a:solidFill>
              </a:rPr>
              <a:t> ATIVIDADE KADA POSTU</a:t>
            </a:r>
            <a:endParaRPr lang="en-AU" sz="30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PROJECTU KADA POSTU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5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'GRAFIK PROGRESU ATIVIDADE'!$C$68:$C$75</c:f>
              <c:strCache>
                <c:ptCount val="8"/>
                <c:pt idx="0">
                  <c:v>BAGUIA</c:v>
                </c:pt>
                <c:pt idx="1">
                  <c:v>BAUCAU VILA</c:v>
                </c:pt>
                <c:pt idx="2">
                  <c:v>LAGA</c:v>
                </c:pt>
                <c:pt idx="3">
                  <c:v>MATEBIAN</c:v>
                </c:pt>
                <c:pt idx="4">
                  <c:v>QUELICAI ANTIGU</c:v>
                </c:pt>
                <c:pt idx="5">
                  <c:v>QUELICAI</c:v>
                </c:pt>
                <c:pt idx="6">
                  <c:v>VEMASSE</c:v>
                </c:pt>
                <c:pt idx="7">
                  <c:v>VENILALE</c:v>
                </c:pt>
              </c:strCache>
            </c:strRef>
          </c:cat>
          <c:val>
            <c:numRef>
              <c:f>'GRAFIK PROGRESU ATIVIDADE'!$G$68:$G$75</c:f>
              <c:numCache>
                <c:formatCode>0</c:formatCode>
                <c:ptCount val="8"/>
                <c:pt idx="0">
                  <c:v>10</c:v>
                </c:pt>
                <c:pt idx="1">
                  <c:v>12</c:v>
                </c:pt>
                <c:pt idx="2">
                  <c:v>8</c:v>
                </c:pt>
                <c:pt idx="3">
                  <c:v>5</c:v>
                </c:pt>
                <c:pt idx="4">
                  <c:v>3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1A-45FF-840F-B5D764373802}"/>
            </c:ext>
          </c:extLst>
        </c:ser>
        <c:ser>
          <c:idx val="1"/>
          <c:order val="1"/>
          <c:tx>
            <c:v>PROGRESU GASTUS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5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'[6]SUMARIU KADA POSTU 2021-2024_SA'!$C$113:$C$120</c:f>
              <c:strCache>
                <c:ptCount val="8"/>
                <c:pt idx="0">
                  <c:v>BAGUIA</c:v>
                </c:pt>
                <c:pt idx="1">
                  <c:v>BAUCAU VILA</c:v>
                </c:pt>
                <c:pt idx="2">
                  <c:v>LAGA</c:v>
                </c:pt>
                <c:pt idx="3">
                  <c:v>MATEBIAN</c:v>
                </c:pt>
                <c:pt idx="4">
                  <c:v>QUELICAI ANTIGU</c:v>
                </c:pt>
                <c:pt idx="5">
                  <c:v>QUELICAI</c:v>
                </c:pt>
                <c:pt idx="6">
                  <c:v>VEMASSE</c:v>
                </c:pt>
                <c:pt idx="7">
                  <c:v>VENILALE</c:v>
                </c:pt>
              </c:strCache>
            </c:strRef>
          </c:cat>
          <c:val>
            <c:numRef>
              <c:f>'[6]SUMARIU KADA POSTU 2021-2024_SA'!$M$113:$M$120</c:f>
              <c:numCache>
                <c:formatCode>General</c:formatCode>
                <c:ptCount val="8"/>
                <c:pt idx="0">
                  <c:v>0.75230522668744115</c:v>
                </c:pt>
                <c:pt idx="1">
                  <c:v>0.87260780403014637</c:v>
                </c:pt>
                <c:pt idx="2">
                  <c:v>0.88269228348822815</c:v>
                </c:pt>
                <c:pt idx="5">
                  <c:v>0.71327939460233314</c:v>
                </c:pt>
                <c:pt idx="6">
                  <c:v>0.87973479301867841</c:v>
                </c:pt>
                <c:pt idx="7">
                  <c:v>0.90029742871082374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1A-45FF-840F-B5D764373802}"/>
            </c:ext>
          </c:extLst>
        </c:ser>
        <c:ser>
          <c:idx val="2"/>
          <c:order val="2"/>
          <c:tx>
            <c:v>PROGRESU FIZIKU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5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'GRAFIK PROGRESU ATIVIDADE'!$C$68:$C$75</c:f>
              <c:strCache>
                <c:ptCount val="8"/>
                <c:pt idx="0">
                  <c:v>BAGUIA</c:v>
                </c:pt>
                <c:pt idx="1">
                  <c:v>BAUCAU VILA</c:v>
                </c:pt>
                <c:pt idx="2">
                  <c:v>LAGA</c:v>
                </c:pt>
                <c:pt idx="3">
                  <c:v>MATEBIAN</c:v>
                </c:pt>
                <c:pt idx="4">
                  <c:v>QUELICAI ANTIGU</c:v>
                </c:pt>
                <c:pt idx="5">
                  <c:v>QUELICAI</c:v>
                </c:pt>
                <c:pt idx="6">
                  <c:v>VEMASSE</c:v>
                </c:pt>
                <c:pt idx="7">
                  <c:v>VENILALE</c:v>
                </c:pt>
              </c:strCache>
            </c:strRef>
          </c:cat>
          <c:val>
            <c:numRef>
              <c:f>'GRAFIK PROGRESU ATIVIDADE'!$N$68:$N$75</c:f>
              <c:numCache>
                <c:formatCode>0%</c:formatCode>
                <c:ptCount val="8"/>
                <c:pt idx="0">
                  <c:v>0.97399999999999998</c:v>
                </c:pt>
                <c:pt idx="1">
                  <c:v>0.93166666666666664</c:v>
                </c:pt>
                <c:pt idx="2">
                  <c:v>1</c:v>
                </c:pt>
                <c:pt idx="3">
                  <c:v>0.98399999999999999</c:v>
                </c:pt>
                <c:pt idx="4">
                  <c:v>1</c:v>
                </c:pt>
                <c:pt idx="5">
                  <c:v>0.88714285714285712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41A-45FF-840F-B5D76437380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494873768"/>
        <c:axId val="494870168"/>
      </c:barChart>
      <c:catAx>
        <c:axId val="494873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cap="all" spc="12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4870168"/>
        <c:crosses val="autoZero"/>
        <c:auto val="1"/>
        <c:lblAlgn val="ctr"/>
        <c:lblOffset val="100"/>
        <c:noMultiLvlLbl val="0"/>
      </c:catAx>
      <c:valAx>
        <c:axId val="494870168"/>
        <c:scaling>
          <c:orientation val="minMax"/>
        </c:scaling>
        <c:delete val="1"/>
        <c:axPos val="l"/>
        <c:numFmt formatCode="0" sourceLinked="1"/>
        <c:majorTickMark val="none"/>
        <c:minorTickMark val="none"/>
        <c:tickLblPos val="nextTo"/>
        <c:crossAx val="494873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 sz="3000"/>
              <a:t>PROJETU KADA SETOR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40"/>
      <c:rotY val="170"/>
      <c:depthPercent val="100"/>
      <c:rAngAx val="0"/>
      <c:perspective val="5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4.3312684697053593E-2"/>
          <c:y val="0.11983765650481948"/>
          <c:w val="0.92059341138873507"/>
          <c:h val="0.80180182825171076"/>
        </c:manualLayout>
      </c:layout>
      <c:pie3DChart>
        <c:varyColors val="1"/>
        <c:ser>
          <c:idx val="0"/>
          <c:order val="0"/>
          <c:explosion val="15"/>
          <c:dPt>
            <c:idx val="0"/>
            <c:bubble3D val="0"/>
            <c:spPr>
              <a:solidFill>
                <a:schemeClr val="bg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2325-4864-B1BD-634EEE9D761D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2325-4864-B1BD-634EEE9D761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2325-4864-B1BD-634EEE9D761D}"/>
              </c:ext>
            </c:extLst>
          </c:dPt>
          <c:dPt>
            <c:idx val="3"/>
            <c:bubble3D val="0"/>
            <c:spPr>
              <a:solidFill>
                <a:srgbClr val="92D050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2325-4864-B1BD-634EEE9D761D}"/>
              </c:ext>
            </c:extLst>
          </c:dPt>
          <c:dPt>
            <c:idx val="4"/>
            <c:bubble3D val="0"/>
            <c:spPr>
              <a:solidFill>
                <a:srgbClr val="FFC000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2325-4864-B1BD-634EEE9D761D}"/>
              </c:ext>
            </c:extLst>
          </c:dPt>
          <c:dPt>
            <c:idx val="5"/>
            <c:bubble3D val="0"/>
            <c:spPr>
              <a:solidFill>
                <a:srgbClr val="FFFF00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A-1E1C-49AD-88D2-8C0AA6BE0963}"/>
              </c:ext>
            </c:extLst>
          </c:dPt>
          <c:dLbls>
            <c:dLbl>
              <c:idx val="0"/>
              <c:layout>
                <c:manualLayout>
                  <c:x val="0.10219897542033564"/>
                  <c:y val="4.852060086106909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>
                  <a:outerShdw blurRad="50800" dist="38100" dir="2700000" algn="tl" rotWithShape="0">
                    <a:prstClr val="black">
                      <a:alpha val="40000"/>
                    </a:prstClr>
                  </a:outerShdw>
                </a:effectLst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2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325357757984729"/>
                      <c:h val="3.80233574989147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2325-4864-B1BD-634EEE9D761D}"/>
                </c:ext>
              </c:extLst>
            </c:dLbl>
            <c:dLbl>
              <c:idx val="1"/>
              <c:layout>
                <c:manualLayout>
                  <c:x val="0.10414057572740584"/>
                  <c:y val="6.641340689959841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>
                  <a:outerShdw blurRad="50800" dist="38100" dir="2700000" algn="tl" rotWithShape="0">
                    <a:prstClr val="black">
                      <a:alpha val="40000"/>
                    </a:prstClr>
                  </a:outerShdw>
                </a:effectLst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2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44302875681303"/>
                      <c:h val="6.1842218396179913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2325-4864-B1BD-634EEE9D761D}"/>
                </c:ext>
              </c:extLst>
            </c:dLbl>
            <c:dLbl>
              <c:idx val="2"/>
              <c:layout>
                <c:manualLayout>
                  <c:x val="1.596024522417562E-2"/>
                  <c:y val="0.1019032579845331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8061463411702986"/>
                      <c:h val="7.034707702717911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2325-4864-B1BD-634EEE9D761D}"/>
                </c:ext>
              </c:extLst>
            </c:dLbl>
            <c:dLbl>
              <c:idx val="3"/>
              <c:layout>
                <c:manualLayout>
                  <c:x val="-3.2402906383456609E-2"/>
                  <c:y val="-1.1007817289470522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325-4864-B1BD-634EEE9D761D}"/>
                </c:ext>
              </c:extLst>
            </c:dLbl>
            <c:dLbl>
              <c:idx val="4"/>
              <c:layout>
                <c:manualLayout>
                  <c:x val="8.9707439623506066E-2"/>
                  <c:y val="7.8316895565122835E-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325-4864-B1BD-634EEE9D761D}"/>
                </c:ext>
              </c:extLst>
            </c:dLbl>
            <c:dLbl>
              <c:idx val="5"/>
              <c:layout>
                <c:manualLayout>
                  <c:x val="7.0125299033324859E-2"/>
                  <c:y val="-2.1216321017972311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E1C-49AD-88D2-8C0AA6BE0963}"/>
                </c:ext>
              </c:extLst>
            </c:dLbl>
            <c:numFmt formatCode="General" sourceLinked="0"/>
            <c:spPr>
              <a:noFill/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'GRAFIK PROGRESU ATIVIDADE'!$C$116:$C$121</c:f>
              <c:strCache>
                <c:ptCount val="6"/>
                <c:pt idx="0">
                  <c:v>SAUDE</c:v>
                </c:pt>
                <c:pt idx="1">
                  <c:v>BEE NO SANEAMENTU</c:v>
                </c:pt>
                <c:pt idx="2">
                  <c:v>EDUKASAUN NO DESPORTU</c:v>
                </c:pt>
                <c:pt idx="3">
                  <c:v>AGRIKULTURA E PESKAS</c:v>
                </c:pt>
                <c:pt idx="4">
                  <c:v>OBRAS PUBLICA</c:v>
                </c:pt>
                <c:pt idx="5">
                  <c:v>SETOR SELUK</c:v>
                </c:pt>
              </c:strCache>
            </c:strRef>
          </c:cat>
          <c:val>
            <c:numRef>
              <c:f>'GRAFIK PROGRESU ATIVIDADE'!$G$116:$G$121</c:f>
              <c:numCache>
                <c:formatCode>0</c:formatCode>
                <c:ptCount val="6"/>
                <c:pt idx="0">
                  <c:v>1</c:v>
                </c:pt>
                <c:pt idx="1">
                  <c:v>8</c:v>
                </c:pt>
                <c:pt idx="2">
                  <c:v>2</c:v>
                </c:pt>
                <c:pt idx="3">
                  <c:v>4</c:v>
                </c:pt>
                <c:pt idx="4">
                  <c:v>46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2325-4864-B1BD-634EEE9D761D}"/>
            </c:ext>
          </c:extLst>
        </c:ser>
        <c:dLbls>
          <c:dLblPos val="ctr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0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 sz="3000"/>
              <a:t>PROGRESU EZEKUSAUN &amp; PROGRESU FIZIKU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0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PROGRESU FINANSAS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5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'[6]SUMARIU KADA POSTU 2021-2024_SA'!$C$162:$C$173</c:f>
              <c:strCache>
                <c:ptCount val="12"/>
                <c:pt idx="0">
                  <c:v>SAUDE</c:v>
                </c:pt>
                <c:pt idx="1">
                  <c:v>BEE NO SANEAMENTU</c:v>
                </c:pt>
                <c:pt idx="2">
                  <c:v>EDUKASAUN NO DESPORTU</c:v>
                </c:pt>
                <c:pt idx="3">
                  <c:v>AGRIKULTURA, SEGURANSA ALIMENTAR NO BUKA MORIS</c:v>
                </c:pt>
                <c:pt idx="4">
                  <c:v>DALAN, PONTE NO KONTROLA DE CHEIAS</c:v>
                </c:pt>
                <c:pt idx="5">
                  <c:v>UNP I</c:v>
                </c:pt>
                <c:pt idx="6">
                  <c:v>UNP II</c:v>
                </c:pt>
                <c:pt idx="7">
                  <c:v>UNP PLUS A</c:v>
                </c:pt>
                <c:pt idx="8">
                  <c:v>UNP PLUS B</c:v>
                </c:pt>
                <c:pt idx="9">
                  <c:v>MANUTENSAUN</c:v>
                </c:pt>
                <c:pt idx="10">
                  <c:v>SELUK (REGULER)</c:v>
                </c:pt>
                <c:pt idx="11">
                  <c:v>SELUK (RSS)</c:v>
                </c:pt>
              </c:strCache>
            </c:strRef>
          </c:cat>
          <c:val>
            <c:numRef>
              <c:f>'[6]SUMARIU KADA POSTU 2021-2024_SA'!$M$162:$M$173</c:f>
              <c:numCache>
                <c:formatCode>General</c:formatCode>
                <c:ptCount val="12"/>
                <c:pt idx="0">
                  <c:v>0.61219539816483337</c:v>
                </c:pt>
                <c:pt idx="1">
                  <c:v>0.71166968276957787</c:v>
                </c:pt>
                <c:pt idx="2">
                  <c:v>0.60102243316285409</c:v>
                </c:pt>
                <c:pt idx="3">
                  <c:v>0.4893681208784309</c:v>
                </c:pt>
                <c:pt idx="4">
                  <c:v>0.61947092535333703</c:v>
                </c:pt>
                <c:pt idx="5">
                  <c:v>0.99514886720444451</c:v>
                </c:pt>
                <c:pt idx="6">
                  <c:v>0.94479790870338898</c:v>
                </c:pt>
                <c:pt idx="7">
                  <c:v>0.88766343589743602</c:v>
                </c:pt>
                <c:pt idx="8">
                  <c:v>0</c:v>
                </c:pt>
                <c:pt idx="9">
                  <c:v>0.34149580816660374</c:v>
                </c:pt>
                <c:pt idx="10">
                  <c:v>0.64249047075026289</c:v>
                </c:pt>
                <c:pt idx="11">
                  <c:v>0.87337891074671914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64-4910-A4B4-D2724AD40038}"/>
            </c:ext>
          </c:extLst>
        </c:ser>
        <c:ser>
          <c:idx val="1"/>
          <c:order val="1"/>
          <c:tx>
            <c:v>PROGRESU FIZIKU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5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'GRAFIK PROGRESU ATIVIDADE'!$C$116:$C$120</c:f>
              <c:strCache>
                <c:ptCount val="5"/>
                <c:pt idx="0">
                  <c:v>SAUDE</c:v>
                </c:pt>
                <c:pt idx="1">
                  <c:v>BEE NO SANEAMENTU</c:v>
                </c:pt>
                <c:pt idx="2">
                  <c:v>EDUKASAUN NO DESPORTU</c:v>
                </c:pt>
                <c:pt idx="3">
                  <c:v>AGRIKULTURA E PESKAS</c:v>
                </c:pt>
                <c:pt idx="4">
                  <c:v>OBRAS PUBLICA</c:v>
                </c:pt>
              </c:strCache>
            </c:strRef>
          </c:cat>
          <c:val>
            <c:numRef>
              <c:f>'GRAFIK PROGRESU ATIVIDADE'!$N$116:$N$120</c:f>
              <c:numCache>
                <c:formatCode>0%</c:formatCode>
                <c:ptCount val="5"/>
                <c:pt idx="0">
                  <c:v>0.85</c:v>
                </c:pt>
                <c:pt idx="1">
                  <c:v>0.98750000000000004</c:v>
                </c:pt>
                <c:pt idx="2">
                  <c:v>0.74</c:v>
                </c:pt>
                <c:pt idx="3">
                  <c:v>0.97333333333333327</c:v>
                </c:pt>
                <c:pt idx="4">
                  <c:v>0.98217391304347823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64-4910-A4B4-D2724AD4003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-30"/>
        <c:axId val="944267672"/>
        <c:axId val="944268032"/>
      </c:barChart>
      <c:catAx>
        <c:axId val="944267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cap="all" spc="12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4268032"/>
        <c:crosses val="autoZero"/>
        <c:auto val="1"/>
        <c:lblAlgn val="ctr"/>
        <c:lblOffset val="100"/>
        <c:noMultiLvlLbl val="0"/>
      </c:catAx>
      <c:valAx>
        <c:axId val="944268032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4267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 sz="3000"/>
              <a:t>TOTAL</a:t>
            </a:r>
            <a:r>
              <a:rPr lang="en-AU" sz="3000" baseline="0"/>
              <a:t>  PROJECTU KADA POSTU 2025</a:t>
            </a:r>
            <a:endParaRPr lang="en-AU" sz="3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40"/>
      <c:depthPercent val="100"/>
      <c:rAngAx val="0"/>
      <c:perspective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7145088970124103E-2"/>
          <c:y val="0.2716664222640186"/>
          <c:w val="0.89724025811373909"/>
          <c:h val="0.64815837291593614"/>
        </c:manualLayout>
      </c:layout>
      <c:pie3DChart>
        <c:varyColors val="1"/>
        <c:ser>
          <c:idx val="0"/>
          <c:order val="0"/>
          <c:explosion val="2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1-B9DC-46F3-949A-29B0402AE50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3-B9DC-46F3-949A-29B0402AE50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5-B9DC-46F3-949A-29B0402AE50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7-B9DC-46F3-949A-29B0402AE50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9-B9DC-46F3-949A-29B0402AE50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B-B9DC-46F3-949A-29B0402AE50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D-B9DC-46F3-949A-29B0402AE50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F-B9DC-46F3-949A-29B0402AE500}"/>
              </c:ext>
            </c:extLst>
          </c:dPt>
          <c:dLbls>
            <c:dLbl>
              <c:idx val="0"/>
              <c:layout>
                <c:manualLayout>
                  <c:x val="3.6467434644967441E-2"/>
                  <c:y val="5.8096847205840159E-3"/>
                </c:manualLayout>
              </c:layout>
              <c:tx>
                <c:rich>
                  <a:bodyPr/>
                  <a:lstStyle/>
                  <a:p>
                    <a:fld id="{F19A7B57-3FBA-4EC6-AA6C-04094B130AC5}" type="CELLRANGE">
                      <a:rPr lang="en-US" baseline="0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EA624FBD-DE46-4691-8FC9-37635446BC35}" type="CATEGORYNAME">
                      <a:rPr lang="en-US" baseline="0"/>
                      <a:pPr/>
                      <a:t>[CATEGORY NAME]</a:t>
                    </a:fld>
                    <a:r>
                      <a:rPr lang="en-US" baseline="0"/>
                      <a:t>, </a:t>
                    </a:r>
                    <a:fld id="{9AD726A7-D388-4E98-85E5-54CB38597C27}" type="VALUE">
                      <a:rPr lang="en-US" baseline="0"/>
                      <a:pPr/>
                      <a:t>[VALUE]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B9DC-46F3-949A-29B0402AE500}"/>
                </c:ext>
              </c:extLst>
            </c:dLbl>
            <c:dLbl>
              <c:idx val="1"/>
              <c:layout>
                <c:manualLayout>
                  <c:x val="1.0382262553885805E-2"/>
                  <c:y val="5.413981047984477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20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D4394CED-6310-492B-81E8-22E79361386C}" type="CELLRANGE">
                      <a:rPr lang="en-US" baseline="0"/>
                      <a:pPr>
                        <a:defRPr sz="2000">
                          <a:solidFill>
                            <a:sysClr val="windowText" lastClr="000000"/>
                          </a:solidFill>
                        </a:defRPr>
                      </a:pPr>
                      <a:t>[CELLRANGE]</a:t>
                    </a:fld>
                    <a:r>
                      <a:rPr lang="en-US" baseline="0"/>
                      <a:t>, </a:t>
                    </a:r>
                    <a:fld id="{16C8B490-12BA-4D5F-A100-13BA7D2CBD29}" type="CATEGORYNAME">
                      <a:rPr lang="en-US" baseline="0"/>
                      <a:pPr>
                        <a:defRPr sz="2000">
                          <a:solidFill>
                            <a:sysClr val="windowText" lastClr="000000"/>
                          </a:solidFill>
                        </a:defRPr>
                      </a:pPr>
                      <a:t>[CATEGORY NAME]</a:t>
                    </a:fld>
                    <a:r>
                      <a:rPr lang="en-US" baseline="0"/>
                      <a:t>, </a:t>
                    </a:r>
                    <a:fld id="{B41E57A7-A6C9-4C07-8862-52642A00EEDA}" type="VALUE">
                      <a:rPr lang="en-US" baseline="0"/>
                      <a:pPr>
                        <a:defRPr sz="2000">
                          <a:solidFill>
                            <a:sysClr val="windowText" lastClr="000000"/>
                          </a:solidFill>
                        </a:defRPr>
                      </a:pPr>
                      <a:t>[VALUE]</a:t>
                    </a:fld>
                    <a:endParaRPr lang="en-US" baseline="0"/>
                  </a:p>
                </c:rich>
              </c:tx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2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776949124460982"/>
                      <c:h val="4.6531858426311433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B9DC-46F3-949A-29B0402AE500}"/>
                </c:ext>
              </c:extLst>
            </c:dLbl>
            <c:dLbl>
              <c:idx val="2"/>
              <c:layout>
                <c:manualLayout>
                  <c:x val="-3.5346100480892512E-2"/>
                  <c:y val="1.6194331983805073E-3"/>
                </c:manualLayout>
              </c:layout>
              <c:tx>
                <c:rich>
                  <a:bodyPr/>
                  <a:lstStyle/>
                  <a:p>
                    <a:fld id="{82D45A8B-F756-4DE8-9896-5E8900A425E6}" type="CELLRANGE">
                      <a:rPr lang="en-US" baseline="0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62BC5EE5-FD29-4333-AC36-1672BEA7909C}" type="CATEGORYNAME">
                      <a:rPr lang="en-US" baseline="0"/>
                      <a:pPr/>
                      <a:t>[CATEGORY NAME]</a:t>
                    </a:fld>
                    <a:r>
                      <a:rPr lang="en-US" baseline="0"/>
                      <a:t>, </a:t>
                    </a:r>
                    <a:fld id="{9CA380EC-E339-4028-B613-C27D542E31FB}" type="VALUE">
                      <a:rPr lang="en-US" baseline="0"/>
                      <a:pPr/>
                      <a:t>[VALUE]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B9DC-46F3-949A-29B0402AE500}"/>
                </c:ext>
              </c:extLst>
            </c:dLbl>
            <c:dLbl>
              <c:idx val="3"/>
              <c:layout>
                <c:manualLayout>
                  <c:x val="-1.8851253589809339E-2"/>
                  <c:y val="-3.4008097165991902E-2"/>
                </c:manualLayout>
              </c:layout>
              <c:tx>
                <c:rich>
                  <a:bodyPr/>
                  <a:lstStyle/>
                  <a:p>
                    <a:fld id="{90BEEABC-49BE-41EA-93E3-AE906D161E07}" type="CELLRANGE">
                      <a:rPr lang="en-US" baseline="0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7D969B88-D1F6-4A77-B0B1-E1669961324F}" type="CATEGORYNAME">
                      <a:rPr lang="en-US" baseline="0"/>
                      <a:pPr/>
                      <a:t>[CATEGORY NAME]</a:t>
                    </a:fld>
                    <a:r>
                      <a:rPr lang="en-US" baseline="0"/>
                      <a:t>, </a:t>
                    </a:r>
                    <a:fld id="{9C9CB750-B426-4122-A336-F52C67A5C4D4}" type="VALUE">
                      <a:rPr lang="en-US" baseline="0"/>
                      <a:pPr/>
                      <a:t>[VALUE]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B9DC-46F3-949A-29B0402AE500}"/>
                </c:ext>
              </c:extLst>
            </c:dLbl>
            <c:dLbl>
              <c:idx val="4"/>
              <c:layout>
                <c:manualLayout>
                  <c:x val="6.9215083692571955E-2"/>
                  <c:y val="-6.6337086922260771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20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45F6B1ED-9316-4F92-97AD-F701AFD033E0}" type="CELLRANGE">
                      <a:rPr lang="en-US" baseline="0"/>
                      <a:pPr>
                        <a:defRPr sz="2000">
                          <a:solidFill>
                            <a:sysClr val="windowText" lastClr="000000"/>
                          </a:solidFill>
                        </a:defRPr>
                      </a:pPr>
                      <a:t>[CELLRANGE]</a:t>
                    </a:fld>
                    <a:r>
                      <a:rPr lang="en-US" baseline="0"/>
                      <a:t>, </a:t>
                    </a:r>
                    <a:fld id="{33B30183-97DA-44EF-833A-6D61FD0C3F8F}" type="CATEGORYNAME">
                      <a:rPr lang="en-US" baseline="0"/>
                      <a:pPr>
                        <a:defRPr sz="2000">
                          <a:solidFill>
                            <a:sysClr val="windowText" lastClr="000000"/>
                          </a:solidFill>
                        </a:defRPr>
                      </a:pPr>
                      <a:t>[CATEGORY NAME]</a:t>
                    </a:fld>
                    <a:r>
                      <a:rPr lang="en-US" baseline="0"/>
                      <a:t>, </a:t>
                    </a:r>
                    <a:fld id="{36CEEE10-5D14-41BC-B9DD-11DBDE6E2F4B}" type="VALUE">
                      <a:rPr lang="en-US" baseline="0"/>
                      <a:pPr>
                        <a:defRPr sz="2000">
                          <a:solidFill>
                            <a:sysClr val="windowText" lastClr="000000"/>
                          </a:solidFill>
                        </a:defRPr>
                      </a:pPr>
                      <a:t>[VALUE]</a:t>
                    </a:fld>
                    <a:endParaRPr lang="en-US" baseline="0"/>
                  </a:p>
                </c:rich>
              </c:tx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2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8709844464986933"/>
                      <c:h val="4.8145866696388144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B9DC-46F3-949A-29B0402AE500}"/>
                </c:ext>
              </c:extLst>
            </c:dLbl>
            <c:dLbl>
              <c:idx val="5"/>
              <c:layout>
                <c:manualLayout>
                  <c:x val="-4.1325129135635309E-3"/>
                  <c:y val="-7.417613456202995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20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C95ECF3-3825-4BC3-B065-9D56831BD2B8}" type="CELLRANGE">
                      <a:rPr lang="en-US" baseline="0"/>
                      <a:pPr>
                        <a:defRPr sz="2000">
                          <a:solidFill>
                            <a:sysClr val="windowText" lastClr="000000"/>
                          </a:solidFill>
                        </a:defRPr>
                      </a:pPr>
                      <a:t>[CELLRANGE]</a:t>
                    </a:fld>
                    <a:r>
                      <a:rPr lang="en-US" baseline="0"/>
                      <a:t>, </a:t>
                    </a:r>
                    <a:fld id="{54C7D575-FB39-40CC-80F6-E611BB14555F}" type="CATEGORYNAME">
                      <a:rPr lang="en-US" baseline="0"/>
                      <a:pPr>
                        <a:defRPr sz="2000">
                          <a:solidFill>
                            <a:sysClr val="windowText" lastClr="000000"/>
                          </a:solidFill>
                        </a:defRPr>
                      </a:pPr>
                      <a:t>[CATEGORY NAME]</a:t>
                    </a:fld>
                    <a:r>
                      <a:rPr lang="en-US" baseline="0"/>
                      <a:t>, </a:t>
                    </a:r>
                    <a:fld id="{7BA3E78E-61F6-4E2D-BC05-FD55CE8E4218}" type="VALUE">
                      <a:rPr lang="en-US" baseline="0"/>
                      <a:pPr>
                        <a:defRPr sz="2000">
                          <a:solidFill>
                            <a:sysClr val="windowText" lastClr="000000"/>
                          </a:solidFill>
                        </a:defRPr>
                      </a:pPr>
                      <a:t>[VALUE]</a:t>
                    </a:fld>
                    <a:endParaRPr lang="en-US" baseline="0"/>
                  </a:p>
                </c:rich>
              </c:tx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2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684090095512269"/>
                      <c:h val="5.1373883236541552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B9DC-46F3-949A-29B0402AE500}"/>
                </c:ext>
              </c:extLst>
            </c:dLbl>
            <c:dLbl>
              <c:idx val="6"/>
              <c:layout>
                <c:manualLayout>
                  <c:x val="-1.0382262553885805E-2"/>
                  <c:y val="-0.10277725071864677"/>
                </c:manualLayout>
              </c:layout>
              <c:tx>
                <c:rich>
                  <a:bodyPr/>
                  <a:lstStyle/>
                  <a:p>
                    <a:fld id="{9B41E1B2-1FC3-4C23-8C81-933F72D61146}" type="CELLRANGE">
                      <a:rPr lang="en-US" baseline="0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4F7E56F2-123A-4FB5-B9EA-0E1B253011DA}" type="CATEGORYNAME">
                      <a:rPr lang="en-US" baseline="0"/>
                      <a:pPr/>
                      <a:t>[CATEGORY NAME]</a:t>
                    </a:fld>
                    <a:r>
                      <a:rPr lang="en-US" baseline="0"/>
                      <a:t>, </a:t>
                    </a:r>
                    <a:fld id="{DF1C9203-79CF-46FE-B5C4-8173ABEE100A}" type="VALUE">
                      <a:rPr lang="en-US" baseline="0"/>
                      <a:pPr/>
                      <a:t>[VALUE]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B9DC-46F3-949A-29B0402AE500}"/>
                </c:ext>
              </c:extLst>
            </c:dLbl>
            <c:dLbl>
              <c:idx val="7"/>
              <c:layout>
                <c:manualLayout>
                  <c:x val="-1.6919047230129134E-16"/>
                  <c:y val="0.11409716761882552"/>
                </c:manualLayout>
              </c:layout>
              <c:tx>
                <c:rich>
                  <a:bodyPr/>
                  <a:lstStyle/>
                  <a:p>
                    <a:fld id="{6956F558-C493-48D4-AF78-2072314FDCFB}" type="CELLRANGE">
                      <a:rPr lang="en-US" baseline="0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F5F18F4F-DF60-4376-B052-EE340F171E4D}" type="CATEGORYNAME">
                      <a:rPr lang="en-US" baseline="0"/>
                      <a:pPr/>
                      <a:t>[CATEGORY NAME]</a:t>
                    </a:fld>
                    <a:r>
                      <a:rPr lang="en-US" baseline="0"/>
                      <a:t>, </a:t>
                    </a:r>
                    <a:fld id="{6B878CFB-E587-4788-B33A-CFD9021A4A36}" type="VALUE">
                      <a:rPr lang="en-US" baseline="0"/>
                      <a:pPr/>
                      <a:t>[VALUE]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B9DC-46F3-949A-29B0402AE500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howDataLabelsRange val="1"/>
              </c:ext>
            </c:extLst>
          </c:dLbls>
          <c:cat>
            <c:strRef>
              <c:f>'GRAFIK PROGRESU ATIVIDADE'!$C$68:$C$75</c:f>
              <c:strCache>
                <c:ptCount val="8"/>
                <c:pt idx="0">
                  <c:v>BAGUIA</c:v>
                </c:pt>
                <c:pt idx="1">
                  <c:v>BAUCAU VILA</c:v>
                </c:pt>
                <c:pt idx="2">
                  <c:v>LAGA</c:v>
                </c:pt>
                <c:pt idx="3">
                  <c:v>MATEBIAN</c:v>
                </c:pt>
                <c:pt idx="4">
                  <c:v>QUELICAI ANTIGU</c:v>
                </c:pt>
                <c:pt idx="5">
                  <c:v>QUELICAI</c:v>
                </c:pt>
                <c:pt idx="6">
                  <c:v>VEMASSE</c:v>
                </c:pt>
                <c:pt idx="7">
                  <c:v>VENILALE</c:v>
                </c:pt>
              </c:strCache>
            </c:strRef>
          </c:cat>
          <c:val>
            <c:numRef>
              <c:f>'GRAFIK PROGRESU ATIVIDADE'!$G$68:$G$75</c:f>
              <c:numCache>
                <c:formatCode>0</c:formatCode>
                <c:ptCount val="8"/>
                <c:pt idx="0">
                  <c:v>10</c:v>
                </c:pt>
                <c:pt idx="1">
                  <c:v>12</c:v>
                </c:pt>
                <c:pt idx="2">
                  <c:v>8</c:v>
                </c:pt>
                <c:pt idx="3">
                  <c:v>5</c:v>
                </c:pt>
                <c:pt idx="4">
                  <c:v>3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'GRAFIK PROGRESU ATIVIDADE'!$N$68:$N$75</c15:f>
                <c15:dlblRangeCache>
                  <c:ptCount val="8"/>
                  <c:pt idx="0">
                    <c:v>97%</c:v>
                  </c:pt>
                  <c:pt idx="1">
                    <c:v>93%</c:v>
                  </c:pt>
                  <c:pt idx="2">
                    <c:v>100%</c:v>
                  </c:pt>
                  <c:pt idx="3">
                    <c:v>98%</c:v>
                  </c:pt>
                  <c:pt idx="4">
                    <c:v>100%</c:v>
                  </c:pt>
                  <c:pt idx="5">
                    <c:v>89%</c:v>
                  </c:pt>
                  <c:pt idx="6">
                    <c:v>100%</c:v>
                  </c:pt>
                  <c:pt idx="7">
                    <c:v>100%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0-B9DC-46F3-949A-29B0402AE500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1-B25B-4C3F-92A7-5ECF037FF9F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3-B25B-4C3F-92A7-5ECF037FF9F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5-B25B-4C3F-92A7-5ECF037FF9F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7-B25B-4C3F-92A7-5ECF037FF9F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9-B25B-4C3F-92A7-5ECF037FF9F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B-B25B-4C3F-92A7-5ECF037FF9F1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D-B25B-4C3F-92A7-5ECF037FF9F1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F-B25B-4C3F-92A7-5ECF037FF9F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'GRAFIK PROGRESU ATIVIDADE'!$C$68:$C$75</c:f>
              <c:strCache>
                <c:ptCount val="8"/>
                <c:pt idx="0">
                  <c:v>BAGUIA</c:v>
                </c:pt>
                <c:pt idx="1">
                  <c:v>BAUCAU VILA</c:v>
                </c:pt>
                <c:pt idx="2">
                  <c:v>LAGA</c:v>
                </c:pt>
                <c:pt idx="3">
                  <c:v>MATEBIAN</c:v>
                </c:pt>
                <c:pt idx="4">
                  <c:v>QUELICAI ANTIGU</c:v>
                </c:pt>
                <c:pt idx="5">
                  <c:v>QUELICAI</c:v>
                </c:pt>
                <c:pt idx="6">
                  <c:v>VEMASSE</c:v>
                </c:pt>
                <c:pt idx="7">
                  <c:v>VENILALE</c:v>
                </c:pt>
              </c:strCache>
            </c:strRef>
          </c:cat>
          <c:val>
            <c:numRef>
              <c:f>'GRAFIK PROGRESU ATIVIDADE'!$N$68:$N$75</c:f>
              <c:numCache>
                <c:formatCode>0%</c:formatCode>
                <c:ptCount val="8"/>
                <c:pt idx="0">
                  <c:v>0.97399999999999998</c:v>
                </c:pt>
                <c:pt idx="1">
                  <c:v>0.93166666666666664</c:v>
                </c:pt>
                <c:pt idx="2">
                  <c:v>1</c:v>
                </c:pt>
                <c:pt idx="3">
                  <c:v>0.98399999999999999</c:v>
                </c:pt>
                <c:pt idx="4">
                  <c:v>1</c:v>
                </c:pt>
                <c:pt idx="5">
                  <c:v>0.88714285714285712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C6A-4107-9BA4-0EA2266FA56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000" b="1" i="0" u="none" strike="noStrike" kern="1200" cap="all" spc="12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AU" sz="3000">
                <a:solidFill>
                  <a:sysClr val="windowText" lastClr="000000"/>
                </a:solidFill>
              </a:rPr>
              <a:t>PROGRESU EZEKUSAUN &amp; NO PROGRESU FIZIKU KADA POSTU 2021-2024</a:t>
            </a:r>
          </a:p>
        </c:rich>
      </c:tx>
      <c:layout>
        <c:manualLayout>
          <c:xMode val="edge"/>
          <c:yMode val="edge"/>
          <c:x val="0.18055097981877721"/>
          <c:y val="4.525928391804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000" b="1" i="0" u="none" strike="noStrike" kern="1200" cap="all" spc="120" normalizeH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PROGRESU FINANSAS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5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'[6]SUMARIU KADA POSTU 2021-2024_SA'!$C$113:$C$120</c:f>
              <c:strCache>
                <c:ptCount val="8"/>
                <c:pt idx="0">
                  <c:v>BAGUIA</c:v>
                </c:pt>
                <c:pt idx="1">
                  <c:v>BAUCAU VILA</c:v>
                </c:pt>
                <c:pt idx="2">
                  <c:v>LAGA</c:v>
                </c:pt>
                <c:pt idx="3">
                  <c:v>MATEBIAN</c:v>
                </c:pt>
                <c:pt idx="4">
                  <c:v>QUELICAI ANTIGU</c:v>
                </c:pt>
                <c:pt idx="5">
                  <c:v>QUELICAI</c:v>
                </c:pt>
                <c:pt idx="6">
                  <c:v>VEMASSE</c:v>
                </c:pt>
                <c:pt idx="7">
                  <c:v>VENILALE</c:v>
                </c:pt>
              </c:strCache>
            </c:strRef>
          </c:cat>
          <c:val>
            <c:numRef>
              <c:f>'[6]SUMARIU KADA POSTU 2021-2024_SA'!$M$113:$M$120</c:f>
              <c:numCache>
                <c:formatCode>General</c:formatCode>
                <c:ptCount val="8"/>
                <c:pt idx="0">
                  <c:v>0.75230522668744115</c:v>
                </c:pt>
                <c:pt idx="1">
                  <c:v>0.87260780403014637</c:v>
                </c:pt>
                <c:pt idx="2">
                  <c:v>0.88269228348822815</c:v>
                </c:pt>
                <c:pt idx="5">
                  <c:v>0.71327939460233314</c:v>
                </c:pt>
                <c:pt idx="6">
                  <c:v>0.87973479301867841</c:v>
                </c:pt>
                <c:pt idx="7">
                  <c:v>0.90029742871082374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8F-4085-8BE8-D70406BB07E3}"/>
            </c:ext>
          </c:extLst>
        </c:ser>
        <c:ser>
          <c:idx val="1"/>
          <c:order val="1"/>
          <c:tx>
            <c:v>PROGRESU FIZIKU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5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'GRAFIK PROGRESU ATIVIDADE'!$C$68:$C$75</c:f>
              <c:strCache>
                <c:ptCount val="8"/>
                <c:pt idx="0">
                  <c:v>BAGUIA</c:v>
                </c:pt>
                <c:pt idx="1">
                  <c:v>BAUCAU VILA</c:v>
                </c:pt>
                <c:pt idx="2">
                  <c:v>LAGA</c:v>
                </c:pt>
                <c:pt idx="3">
                  <c:v>MATEBIAN</c:v>
                </c:pt>
                <c:pt idx="4">
                  <c:v>QUELICAI ANTIGU</c:v>
                </c:pt>
                <c:pt idx="5">
                  <c:v>QUELICAI</c:v>
                </c:pt>
                <c:pt idx="6">
                  <c:v>VEMASSE</c:v>
                </c:pt>
                <c:pt idx="7">
                  <c:v>VENILALE</c:v>
                </c:pt>
              </c:strCache>
            </c:strRef>
          </c:cat>
          <c:val>
            <c:numRef>
              <c:f>'GRAFIK PROGRESU ATIVIDADE'!$N$68:$N$75</c:f>
              <c:numCache>
                <c:formatCode>0%</c:formatCode>
                <c:ptCount val="8"/>
                <c:pt idx="0">
                  <c:v>0.97399999999999998</c:v>
                </c:pt>
                <c:pt idx="1">
                  <c:v>0.93166666666666664</c:v>
                </c:pt>
                <c:pt idx="2">
                  <c:v>1</c:v>
                </c:pt>
                <c:pt idx="3">
                  <c:v>0.98399999999999999</c:v>
                </c:pt>
                <c:pt idx="4">
                  <c:v>1</c:v>
                </c:pt>
                <c:pt idx="5">
                  <c:v>0.88714285714285712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8F-4085-8BE8-D70406BB07E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-30"/>
        <c:axId val="563898688"/>
        <c:axId val="563899048"/>
      </c:barChart>
      <c:catAx>
        <c:axId val="5638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cap="all" spc="12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3899048"/>
        <c:crosses val="autoZero"/>
        <c:auto val="1"/>
        <c:lblAlgn val="ctr"/>
        <c:lblOffset val="100"/>
        <c:noMultiLvlLbl val="0"/>
      </c:catAx>
      <c:valAx>
        <c:axId val="56389904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563898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/>
              <a:t>PROGRESU FIZIKU &amp; EZEKUSAUN NIVEL MUNISIPIU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% FIZIKU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'GRAFIK PROGRESU ATIVIDADE'!$C$68:$C$75</c:f>
              <c:strCache>
                <c:ptCount val="8"/>
                <c:pt idx="0">
                  <c:v>BAGUIA</c:v>
                </c:pt>
                <c:pt idx="1">
                  <c:v>BAUCAU VILA</c:v>
                </c:pt>
                <c:pt idx="2">
                  <c:v>LAGA</c:v>
                </c:pt>
                <c:pt idx="3">
                  <c:v>MATEBIAN</c:v>
                </c:pt>
                <c:pt idx="4">
                  <c:v>QUELICAI ANTIGU</c:v>
                </c:pt>
                <c:pt idx="5">
                  <c:v>QUELICAI</c:v>
                </c:pt>
                <c:pt idx="6">
                  <c:v>VEMASSE</c:v>
                </c:pt>
                <c:pt idx="7">
                  <c:v>VENILALE</c:v>
                </c:pt>
              </c:strCache>
            </c:strRef>
          </c:cat>
          <c:val>
            <c:numRef>
              <c:f>'GRAFIK PROGRESU ATIVIDADE'!$R$68:$R$75</c:f>
              <c:numCache>
                <c:formatCode>0.00%</c:formatCode>
                <c:ptCount val="8"/>
                <c:pt idx="0">
                  <c:v>0.95828124999999997</c:v>
                </c:pt>
                <c:pt idx="1">
                  <c:v>0.98188131313131322</c:v>
                </c:pt>
                <c:pt idx="2">
                  <c:v>0.99987031250000002</c:v>
                </c:pt>
                <c:pt idx="3">
                  <c:v>0.97166666666666668</c:v>
                </c:pt>
                <c:pt idx="4">
                  <c:v>0.95833333333333337</c:v>
                </c:pt>
                <c:pt idx="5">
                  <c:v>0.97776473526473517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6C-4FAE-8A94-36B3B563AA0C}"/>
            </c:ext>
          </c:extLst>
        </c:ser>
        <c:ser>
          <c:idx val="1"/>
          <c:order val="1"/>
          <c:tx>
            <c:v>% EZEKUSAUN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'GRAFIK PROGRESU ATIVIDADE'!$C$68:$C$75</c:f>
              <c:strCache>
                <c:ptCount val="8"/>
                <c:pt idx="0">
                  <c:v>BAGUIA</c:v>
                </c:pt>
                <c:pt idx="1">
                  <c:v>BAUCAU VILA</c:v>
                </c:pt>
                <c:pt idx="2">
                  <c:v>LAGA</c:v>
                </c:pt>
                <c:pt idx="3">
                  <c:v>MATEBIAN</c:v>
                </c:pt>
                <c:pt idx="4">
                  <c:v>QUELICAI ANTIGU</c:v>
                </c:pt>
                <c:pt idx="5">
                  <c:v>QUELICAI</c:v>
                </c:pt>
                <c:pt idx="6">
                  <c:v>VEMASSE</c:v>
                </c:pt>
                <c:pt idx="7">
                  <c:v>VENILALE</c:v>
                </c:pt>
              </c:strCache>
            </c:strRef>
          </c:cat>
          <c:val>
            <c:numRef>
              <c:f>'GRAFIK PROGRESU ATIVIDADE'!$S$68:$S$75</c:f>
              <c:numCache>
                <c:formatCode>0.00%</c:formatCode>
                <c:ptCount val="8"/>
                <c:pt idx="0">
                  <c:v>0.99081845744450514</c:v>
                </c:pt>
                <c:pt idx="1">
                  <c:v>0.9788574816520953</c:v>
                </c:pt>
                <c:pt idx="2">
                  <c:v>0.99321477680225545</c:v>
                </c:pt>
                <c:pt idx="3">
                  <c:v>0.96985136235210023</c:v>
                </c:pt>
                <c:pt idx="4">
                  <c:v>0.98698944875408456</c:v>
                </c:pt>
                <c:pt idx="5">
                  <c:v>0.98738676021958249</c:v>
                </c:pt>
                <c:pt idx="6">
                  <c:v>0.98435922817599819</c:v>
                </c:pt>
                <c:pt idx="7">
                  <c:v>0.98087388000089071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6C-4FAE-8A94-36B3B563A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7731112"/>
        <c:axId val="787731472"/>
      </c:barChart>
      <c:catAx>
        <c:axId val="787731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731472"/>
        <c:crosses val="autoZero"/>
        <c:auto val="1"/>
        <c:lblAlgn val="ctr"/>
        <c:lblOffset val="100"/>
        <c:noMultiLvlLbl val="0"/>
      </c:catAx>
      <c:valAx>
        <c:axId val="787731472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crossAx val="787731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 sz="3000" b="1">
                <a:solidFill>
                  <a:sysClr val="windowText" lastClr="000000"/>
                </a:solidFill>
              </a:rPr>
              <a:t>ATIVIDADE SRD NO SRI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  <c:perspective val="2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7.2837921356832036E-2"/>
          <c:y val="0.25519120962747094"/>
          <c:w val="0.84657066857254615"/>
          <c:h val="0.73749711915187832"/>
        </c:manualLayout>
      </c:layout>
      <c:pie3DChart>
        <c:varyColors val="1"/>
        <c:ser>
          <c:idx val="0"/>
          <c:order val="0"/>
          <c:explosion val="14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F44-4A72-8F16-534052D179B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F44-4A72-8F16-534052D179B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F44-4A72-8F16-534052D179B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1F44-4A72-8F16-534052D179BA}"/>
              </c:ext>
            </c:extLst>
          </c:dPt>
          <c:dLbls>
            <c:dLbl>
              <c:idx val="0"/>
              <c:layout>
                <c:manualLayout>
                  <c:x val="1.4214729308614695E-2"/>
                  <c:y val="-8.216755886984721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F44-4A72-8F16-534052D179BA}"/>
                </c:ext>
              </c:extLst>
            </c:dLbl>
            <c:dLbl>
              <c:idx val="1"/>
              <c:layout>
                <c:manualLayout>
                  <c:x val="2.5049518221216139E-2"/>
                  <c:y val="-5.2047014757477549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F44-4A72-8F16-534052D179BA}"/>
                </c:ext>
              </c:extLst>
            </c:dLbl>
            <c:dLbl>
              <c:idx val="2"/>
              <c:layout>
                <c:manualLayout>
                  <c:x val="-0.20285524117415341"/>
                  <c:y val="-1.6806620495077799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F44-4A72-8F16-534052D179BA}"/>
                </c:ext>
              </c:extLst>
            </c:dLbl>
            <c:dLbl>
              <c:idx val="3"/>
              <c:layout>
                <c:manualLayout>
                  <c:x val="5.7934395864608683E-2"/>
                  <c:y val="-4.1941355190858128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F44-4A72-8F16-534052D179BA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57150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'GRAFIK PROGRESU ATIVIDADE'!$C$29:$C$32</c:f>
              <c:strCache>
                <c:ptCount val="4"/>
                <c:pt idx="0">
                  <c:v>SRD</c:v>
                </c:pt>
                <c:pt idx="1">
                  <c:v>SRI</c:v>
                </c:pt>
                <c:pt idx="2">
                  <c:v>SEIDAUK SRD</c:v>
                </c:pt>
                <c:pt idx="3">
                  <c:v>SEIDAUK SRI</c:v>
                </c:pt>
              </c:strCache>
            </c:strRef>
          </c:cat>
          <c:val>
            <c:numRef>
              <c:f>'GRAFIK PROGRESU ATIVIDADE'!$D$29:$D$32</c:f>
              <c:numCache>
                <c:formatCode>0</c:formatCode>
                <c:ptCount val="4"/>
                <c:pt idx="0">
                  <c:v>25</c:v>
                </c:pt>
                <c:pt idx="1">
                  <c:v>19</c:v>
                </c:pt>
                <c:pt idx="2">
                  <c:v>37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F44-4A72-8F16-534052D179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AU" sz="3000" b="1">
                <a:solidFill>
                  <a:sysClr val="windowText" lastClr="000000"/>
                </a:solidFill>
              </a:rPr>
              <a:t>PROGRESU ATIVIDADE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70"/>
      <c:depthPercent val="100"/>
      <c:rAngAx val="0"/>
      <c:perspective val="4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explosion val="15"/>
          <c:dPt>
            <c:idx val="0"/>
            <c:bubble3D val="0"/>
            <c:explosion val="12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CEFD-459A-B8DC-70D78912716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CEFD-459A-B8DC-70D78912716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CEFD-459A-B8DC-70D789127169}"/>
              </c:ext>
            </c:extLst>
          </c:dPt>
          <c:dLbls>
            <c:dLbl>
              <c:idx val="0"/>
              <c:layout>
                <c:manualLayout>
                  <c:x val="1.7502581458495627E-2"/>
                  <c:y val="0.1067469096665945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EFD-459A-B8DC-70D789127169}"/>
                </c:ext>
              </c:extLst>
            </c:dLbl>
            <c:dLbl>
              <c:idx val="1"/>
              <c:layout>
                <c:manualLayout>
                  <c:x val="-9.585488568368089E-2"/>
                  <c:y val="-0.1014715892354026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EFD-459A-B8DC-70D789127169}"/>
                </c:ext>
              </c:extLst>
            </c:dLbl>
            <c:dLbl>
              <c:idx val="2"/>
              <c:layout>
                <c:manualLayout>
                  <c:x val="-9.6785054862668557E-2"/>
                  <c:y val="4.0630597337150742E-2"/>
                </c:manualLayout>
              </c:layout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5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777864333632273"/>
                      <c:h val="0.1112683564737301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CEFD-459A-B8DC-70D789127169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5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57150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'GRAFIK PROGRESU ATIVIDADE'!$C$22:$C$24</c:f>
              <c:strCache>
                <c:ptCount val="3"/>
                <c:pt idx="0">
                  <c:v>FINALIZA</c:v>
                </c:pt>
                <c:pt idx="1">
                  <c:v>LAO HELA</c:v>
                </c:pt>
                <c:pt idx="2">
                  <c:v>SEIDAUK IMPLEMENTA</c:v>
                </c:pt>
              </c:strCache>
            </c:strRef>
          </c:cat>
          <c:val>
            <c:numRef>
              <c:f>'GRAFIK PROGRESU ATIVIDADE'!$D$22:$D$24</c:f>
              <c:numCache>
                <c:formatCode>0</c:formatCode>
                <c:ptCount val="3"/>
                <c:pt idx="0">
                  <c:v>40</c:v>
                </c:pt>
                <c:pt idx="1">
                  <c:v>22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EFD-459A-B8DC-70D78912716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5.xml"/><Relationship Id="rId11" Type="http://schemas.openxmlformats.org/officeDocument/2006/relationships/chart" Target="../charts/chart10.xml"/><Relationship Id="rId5" Type="http://schemas.openxmlformats.org/officeDocument/2006/relationships/chart" Target="../charts/chart4.xml"/><Relationship Id="rId10" Type="http://schemas.openxmlformats.org/officeDocument/2006/relationships/chart" Target="../charts/chart9.xml"/><Relationship Id="rId4" Type="http://schemas.openxmlformats.org/officeDocument/2006/relationships/chart" Target="../charts/chart3.xml"/><Relationship Id="rId9" Type="http://schemas.openxmlformats.org/officeDocument/2006/relationships/chart" Target="../charts/chart8.xml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1146871</xdr:colOff>
      <xdr:row>0</xdr:row>
      <xdr:rowOff>21896</xdr:rowOff>
    </xdr:from>
    <xdr:ext cx="3090113" cy="106362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50" t="28506" r="30930" b="48404"/>
        <a:stretch/>
      </xdr:blipFill>
      <xdr:spPr bwMode="auto">
        <a:xfrm>
          <a:off x="6237819" y="21896"/>
          <a:ext cx="3090113" cy="10636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2209015</xdr:colOff>
      <xdr:row>0</xdr:row>
      <xdr:rowOff>60325</xdr:rowOff>
    </xdr:from>
    <xdr:ext cx="3493285" cy="106362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50" t="28506" r="30930" b="48404"/>
        <a:stretch/>
      </xdr:blipFill>
      <xdr:spPr bwMode="auto">
        <a:xfrm>
          <a:off x="9352765" y="60325"/>
          <a:ext cx="3493285" cy="10636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313540</xdr:colOff>
      <xdr:row>0</xdr:row>
      <xdr:rowOff>79375</xdr:rowOff>
    </xdr:from>
    <xdr:ext cx="3493285" cy="106362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50" t="28506" r="30930" b="48404"/>
        <a:stretch/>
      </xdr:blipFill>
      <xdr:spPr bwMode="auto">
        <a:xfrm>
          <a:off x="10133815" y="79375"/>
          <a:ext cx="3493285" cy="10636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2079401</xdr:colOff>
      <xdr:row>103</xdr:row>
      <xdr:rowOff>153865</xdr:rowOff>
    </xdr:from>
    <xdr:ext cx="4655176" cy="1347091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50" t="28506" r="30930" b="48404"/>
        <a:stretch/>
      </xdr:blipFill>
      <xdr:spPr bwMode="auto">
        <a:xfrm>
          <a:off x="3508151" y="30710065"/>
          <a:ext cx="4655176" cy="134709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twoCellAnchor>
    <xdr:from>
      <xdr:col>2</xdr:col>
      <xdr:colOff>700485</xdr:colOff>
      <xdr:row>200</xdr:row>
      <xdr:rowOff>46986</xdr:rowOff>
    </xdr:from>
    <xdr:to>
      <xdr:col>14</xdr:col>
      <xdr:colOff>820076</xdr:colOff>
      <xdr:row>245</xdr:row>
      <xdr:rowOff>159222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42434</xdr:colOff>
      <xdr:row>123</xdr:row>
      <xdr:rowOff>155863</xdr:rowOff>
    </xdr:from>
    <xdr:to>
      <xdr:col>15</xdr:col>
      <xdr:colOff>207818</xdr:colOff>
      <xdr:row>163</xdr:row>
      <xdr:rowOff>120619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35</xdr:col>
      <xdr:colOff>617524</xdr:colOff>
      <xdr:row>83</xdr:row>
      <xdr:rowOff>191611</xdr:rowOff>
    </xdr:from>
    <xdr:to>
      <xdr:col>52</xdr:col>
      <xdr:colOff>555815</xdr:colOff>
      <xdr:row>108</xdr:row>
      <xdr:rowOff>101294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301032</xdr:colOff>
      <xdr:row>105</xdr:row>
      <xdr:rowOff>143773</xdr:rowOff>
    </xdr:from>
    <xdr:to>
      <xdr:col>36</xdr:col>
      <xdr:colOff>179716</xdr:colOff>
      <xdr:row>124</xdr:row>
      <xdr:rowOff>17971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17</xdr:col>
      <xdr:colOff>246784</xdr:colOff>
      <xdr:row>126</xdr:row>
      <xdr:rowOff>165387</xdr:rowOff>
    </xdr:from>
    <xdr:to>
      <xdr:col>35</xdr:col>
      <xdr:colOff>541193</xdr:colOff>
      <xdr:row>166</xdr:row>
      <xdr:rowOff>21646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17</xdr:col>
      <xdr:colOff>103938</xdr:colOff>
      <xdr:row>60</xdr:row>
      <xdr:rowOff>147068</xdr:rowOff>
    </xdr:from>
    <xdr:to>
      <xdr:col>33</xdr:col>
      <xdr:colOff>599656</xdr:colOff>
      <xdr:row>75</xdr:row>
      <xdr:rowOff>467564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275578</xdr:colOff>
      <xdr:row>81</xdr:row>
      <xdr:rowOff>129037</xdr:rowOff>
    </xdr:from>
    <xdr:to>
      <xdr:col>34</xdr:col>
      <xdr:colOff>321040</xdr:colOff>
      <xdr:row>106</xdr:row>
      <xdr:rowOff>136829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37</xdr:col>
      <xdr:colOff>80492</xdr:colOff>
      <xdr:row>75</xdr:row>
      <xdr:rowOff>581026</xdr:rowOff>
    </xdr:from>
    <xdr:to>
      <xdr:col>44</xdr:col>
      <xdr:colOff>198548</xdr:colOff>
      <xdr:row>88</xdr:row>
      <xdr:rowOff>85726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2347710</xdr:colOff>
      <xdr:row>55</xdr:row>
      <xdr:rowOff>107323</xdr:rowOff>
    </xdr:from>
    <xdr:ext cx="4655176" cy="1347091"/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50" t="28506" r="30930" b="48404"/>
        <a:stretch/>
      </xdr:blipFill>
      <xdr:spPr bwMode="auto">
        <a:xfrm>
          <a:off x="3776460" y="16433173"/>
          <a:ext cx="4655176" cy="134709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twoCellAnchor>
    <xdr:from>
      <xdr:col>0</xdr:col>
      <xdr:colOff>17972</xdr:colOff>
      <xdr:row>16</xdr:row>
      <xdr:rowOff>17972</xdr:rowOff>
    </xdr:from>
    <xdr:to>
      <xdr:col>17</xdr:col>
      <xdr:colOff>17972</xdr:colOff>
      <xdr:row>44</xdr:row>
      <xdr:rowOff>161746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17972" y="4474953"/>
          <a:ext cx="12094953" cy="5786887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chemeClr val="bg1"/>
              </a:solidFill>
            </a:ln>
          </a:endParaRPr>
        </a:p>
      </xdr:txBody>
    </xdr:sp>
    <xdr:clientData/>
  </xdr:twoCellAnchor>
  <xdr:twoCellAnchor>
    <xdr:from>
      <xdr:col>4</xdr:col>
      <xdr:colOff>485240</xdr:colOff>
      <xdr:row>18</xdr:row>
      <xdr:rowOff>152221</xdr:rowOff>
    </xdr:from>
    <xdr:to>
      <xdr:col>17</xdr:col>
      <xdr:colOff>4</xdr:colOff>
      <xdr:row>43</xdr:row>
      <xdr:rowOff>125802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17971</xdr:colOff>
      <xdr:row>18</xdr:row>
      <xdr:rowOff>125807</xdr:rowOff>
    </xdr:from>
    <xdr:to>
      <xdr:col>4</xdr:col>
      <xdr:colOff>323489</xdr:colOff>
      <xdr:row>43</xdr:row>
      <xdr:rowOff>89862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666750</xdr:colOff>
          <xdr:row>14</xdr:row>
          <xdr:rowOff>133350</xdr:rowOff>
        </xdr:from>
        <xdr:to>
          <xdr:col>8</xdr:col>
          <xdr:colOff>869950</xdr:colOff>
          <xdr:row>26</xdr:row>
          <xdr:rowOff>57150</xdr:rowOff>
        </xdr:to>
        <xdr:sp macro="" textlink="">
          <xdr:nvSpPr>
            <xdr:cNvPr id="22537" name="Object 9" hidden="1">
              <a:extLst>
                <a:ext uri="{63B3BB69-23CF-44E3-9099-C40C66FF867C}">
                  <a14:compatExt spid="_x0000_s22537"/>
                </a:ext>
                <a:ext uri="{FF2B5EF4-FFF2-40B4-BE49-F238E27FC236}">
                  <a16:creationId xmlns:a16="http://schemas.microsoft.com/office/drawing/2014/main" id="{00000000-0008-0000-0500-000009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419100</xdr:colOff>
          <xdr:row>7</xdr:row>
          <xdr:rowOff>31750</xdr:rowOff>
        </xdr:from>
        <xdr:to>
          <xdr:col>14</xdr:col>
          <xdr:colOff>241300</xdr:colOff>
          <xdr:row>18</xdr:row>
          <xdr:rowOff>146050</xdr:rowOff>
        </xdr:to>
        <xdr:sp macro="" textlink="">
          <xdr:nvSpPr>
            <xdr:cNvPr id="23559" name="Object 7" hidden="1">
              <a:extLst>
                <a:ext uri="{63B3BB69-23CF-44E3-9099-C40C66FF867C}">
                  <a14:compatExt spid="_x0000_s23559"/>
                </a:ext>
                <a:ext uri="{FF2B5EF4-FFF2-40B4-BE49-F238E27FC236}">
                  <a16:creationId xmlns:a16="http://schemas.microsoft.com/office/drawing/2014/main" id="{00000000-0008-0000-0600-00000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KL\Users\Simon\Dropbox\Simon%20Drop%20box\PNDS\Budgeting\Budget%202014\Final%20Costing%20Template%202014%20for%20PND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artinet-my.sharepoint.com/personal/aniceto_pinto_partisipa_tl/Documents/MST%20BAUCAU/destop/BAUCAU/PNDS/PPK%202023/LISTA%20FINAL%20PRIORIDADE%20SUKU%202023%20BAUCAU_%20POM4/POM/POM%204%202023%20BAUCAU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RTISIPA/OneDrive%20-%20PARTISIPA/Documents/PNDS%202025/KKM%2028225/FINANSAS/REKAP%202021-2025/REKAP%20FUNDUS%20INFRAS%20no%20OP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RTISIPA/OneDrive%20-%20PARTISIPA/Documents/PNDS%202025/PROGRESU%20FIZIKU%20JULI_2025%202020-2024/UPDATE%20PROGRESU%20JULLU%202025/UPDATE%20SOSIAL%20TINI/Lista%20numeru%20Traballadores%20jullu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RTISIPA/OneDrive%20-%20PARTISIPA/Documents/PNDS%202025/PROGRESU%20FIZIKU%20JULI_2025%202020-2024/Maiu%202025%20Baucau%20-%20Progresu%20%202023%20-%202024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RTISIPA/OneDrive%20-%20PARTISIPA/Documents/PNDS%202025/PROGRESS%20SETEMBRU/29825%20PROJEITU%202021%20&#8211;%202024_Agostu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SAUN"/>
      <sheetName val="Receitas"/>
      <sheetName val="Despesas"/>
      <sheetName val="600 - Salario"/>
      <sheetName val="600 - Salario PNTL"/>
      <sheetName val="600 - Salario FFDTL"/>
      <sheetName val="610 - Horas Extraordinary"/>
      <sheetName val="615 - Abonus-Allowance"/>
      <sheetName val="620 - Viagens Locais-1"/>
      <sheetName val="625 - Viagens Estrangeiros-1"/>
      <sheetName val="630 - Formacao Prof &amp; Seminario"/>
      <sheetName val="640 - Despesas de Instalacoes"/>
      <sheetName val="645 - Arend de Prop "/>
      <sheetName val="650 - Combustivel Veiculos"/>
      <sheetName val="650 - CV-IGE-MAP-NAKROMA-EDTL"/>
      <sheetName val="650 - CV-PNTL-FFDTL"/>
      <sheetName val="651- Manutencao Veiculos "/>
      <sheetName val="651- Manut Veiculos Ident"/>
      <sheetName val="652 - Seguro,Rendas e Serviços"/>
      <sheetName val="660 - Mat Fornec de Escritorio"/>
      <sheetName val="670 - Operational Mat. &amp; Supply"/>
      <sheetName val="680 - Mina gerador"/>
      <sheetName val="690 - Mainten of Equip&amp;Build(a)"/>
      <sheetName val="700 - Operational Expenses"/>
      <sheetName val="705 - Assistensia Technica"/>
      <sheetName val="706-Serviços de Tradução"/>
      <sheetName val="710 - Other Misc. Services"/>
      <sheetName val="715 - Quotas"/>
      <sheetName val="721 - Trf. Pagomentos Pessoais"/>
      <sheetName val="722 - Concessoes Publicas"/>
      <sheetName val="723-Capital Grants"/>
      <sheetName val="Sheet3"/>
      <sheetName val="Lokasi"/>
      <sheetName val="810-890 Capital Minor"/>
      <sheetName val="900 - 920 Capital Desenv - summ"/>
      <sheetName val="900-920 CD-Lista Projetu"/>
      <sheetName val="Kode Nasaun no Distritu"/>
      <sheetName val="Base Kalkulasaun Salario"/>
      <sheetName val="Sheet1"/>
      <sheetName val="Sheet2"/>
      <sheetName val=" Capital Grants"/>
      <sheetName val="Lista Setores"/>
      <sheetName val="Sour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>
        <row r="3">
          <cell r="B3" t="str">
            <v>01</v>
          </cell>
          <cell r="E3" t="str">
            <v>Dili</v>
          </cell>
          <cell r="I3" t="str">
            <v>ATAURO</v>
          </cell>
          <cell r="L3" t="str">
            <v>AI =</v>
          </cell>
        </row>
        <row r="4">
          <cell r="B4" t="str">
            <v>02</v>
          </cell>
          <cell r="E4">
            <v>201</v>
          </cell>
          <cell r="I4">
            <v>501</v>
          </cell>
          <cell r="L4">
            <v>9001</v>
          </cell>
        </row>
        <row r="5">
          <cell r="B5" t="str">
            <v>03</v>
          </cell>
          <cell r="E5">
            <v>202</v>
          </cell>
          <cell r="I5">
            <v>502</v>
          </cell>
          <cell r="L5">
            <v>9002</v>
          </cell>
        </row>
        <row r="6">
          <cell r="B6" t="str">
            <v>04</v>
          </cell>
          <cell r="E6">
            <v>203</v>
          </cell>
          <cell r="I6">
            <v>503</v>
          </cell>
          <cell r="L6">
            <v>9003</v>
          </cell>
        </row>
        <row r="7">
          <cell r="B7" t="str">
            <v>05</v>
          </cell>
          <cell r="E7">
            <v>204</v>
          </cell>
          <cell r="I7">
            <v>504</v>
          </cell>
          <cell r="L7">
            <v>9004</v>
          </cell>
        </row>
        <row r="8">
          <cell r="B8" t="str">
            <v>06</v>
          </cell>
          <cell r="E8">
            <v>205</v>
          </cell>
          <cell r="I8">
            <v>505</v>
          </cell>
          <cell r="L8">
            <v>9005</v>
          </cell>
        </row>
        <row r="9">
          <cell r="B9" t="str">
            <v>07</v>
          </cell>
          <cell r="E9">
            <v>206</v>
          </cell>
          <cell r="I9" t="str">
            <v>CRISTO REI</v>
          </cell>
          <cell r="L9">
            <v>9006</v>
          </cell>
        </row>
        <row r="10">
          <cell r="B10" t="str">
            <v>08</v>
          </cell>
          <cell r="E10" t="str">
            <v>BAUCAU</v>
          </cell>
          <cell r="I10">
            <v>506</v>
          </cell>
          <cell r="L10">
            <v>9007</v>
          </cell>
        </row>
        <row r="11">
          <cell r="B11" t="str">
            <v>09</v>
          </cell>
          <cell r="E11">
            <v>207</v>
          </cell>
          <cell r="I11">
            <v>507</v>
          </cell>
          <cell r="L11">
            <v>9008</v>
          </cell>
        </row>
        <row r="12">
          <cell r="B12">
            <v>10</v>
          </cell>
          <cell r="E12">
            <v>208</v>
          </cell>
          <cell r="I12">
            <v>508</v>
          </cell>
          <cell r="L12">
            <v>9009</v>
          </cell>
        </row>
        <row r="13">
          <cell r="B13">
            <v>11</v>
          </cell>
          <cell r="E13">
            <v>209</v>
          </cell>
          <cell r="I13">
            <v>509</v>
          </cell>
          <cell r="L13">
            <v>9010</v>
          </cell>
        </row>
        <row r="14">
          <cell r="B14">
            <v>12</v>
          </cell>
          <cell r="E14">
            <v>210</v>
          </cell>
          <cell r="I14">
            <v>510</v>
          </cell>
          <cell r="L14">
            <v>9011</v>
          </cell>
        </row>
        <row r="15">
          <cell r="B15">
            <v>13</v>
          </cell>
          <cell r="E15">
            <v>211</v>
          </cell>
          <cell r="I15">
            <v>511</v>
          </cell>
          <cell r="L15">
            <v>9012</v>
          </cell>
        </row>
        <row r="16">
          <cell r="B16">
            <v>99</v>
          </cell>
          <cell r="E16">
            <v>212</v>
          </cell>
          <cell r="I16">
            <v>512</v>
          </cell>
          <cell r="L16">
            <v>9099</v>
          </cell>
        </row>
        <row r="17">
          <cell r="E17" t="str">
            <v xml:space="preserve">AILEU </v>
          </cell>
          <cell r="I17" t="str">
            <v>NAIN FETO</v>
          </cell>
          <cell r="L17">
            <v>8000</v>
          </cell>
        </row>
        <row r="18">
          <cell r="E18">
            <v>213</v>
          </cell>
          <cell r="I18">
            <v>513</v>
          </cell>
          <cell r="L18">
            <v>8001</v>
          </cell>
        </row>
        <row r="19">
          <cell r="B19" t="str">
            <v>LM</v>
          </cell>
          <cell r="E19">
            <v>214</v>
          </cell>
          <cell r="I19">
            <v>514</v>
          </cell>
          <cell r="L19">
            <v>8002</v>
          </cell>
        </row>
        <row r="20">
          <cell r="B20" t="str">
            <v>PNDS</v>
          </cell>
          <cell r="E20">
            <v>215</v>
          </cell>
          <cell r="I20">
            <v>515</v>
          </cell>
          <cell r="L20">
            <v>8003</v>
          </cell>
        </row>
        <row r="21">
          <cell r="B21" t="str">
            <v>PDD-1</v>
          </cell>
          <cell r="E21">
            <v>216</v>
          </cell>
          <cell r="I21">
            <v>516</v>
          </cell>
          <cell r="L21" t="str">
            <v>AI-S&amp;E =</v>
          </cell>
        </row>
        <row r="22">
          <cell r="B22" t="str">
            <v>PDD-2</v>
          </cell>
          <cell r="E22" t="str">
            <v>AINARO</v>
          </cell>
          <cell r="I22">
            <v>517</v>
          </cell>
          <cell r="L22">
            <v>9050</v>
          </cell>
        </row>
        <row r="23">
          <cell r="E23">
            <v>217</v>
          </cell>
          <cell r="I23">
            <v>518</v>
          </cell>
          <cell r="L23">
            <v>9051</v>
          </cell>
        </row>
        <row r="24">
          <cell r="E24">
            <v>218</v>
          </cell>
          <cell r="I24" t="str">
            <v>VERA CRUZ</v>
          </cell>
          <cell r="L24">
            <v>9052</v>
          </cell>
        </row>
        <row r="25">
          <cell r="B25" t="str">
            <v>Projetu Foun</v>
          </cell>
          <cell r="E25">
            <v>219</v>
          </cell>
          <cell r="I25">
            <v>519</v>
          </cell>
          <cell r="L25" t="str">
            <v>IC =</v>
          </cell>
        </row>
        <row r="26">
          <cell r="B26" t="str">
            <v>Retensauan</v>
          </cell>
          <cell r="E26">
            <v>220</v>
          </cell>
          <cell r="I26">
            <v>520</v>
          </cell>
          <cell r="L26">
            <v>9100</v>
          </cell>
        </row>
        <row r="27">
          <cell r="B27" t="str">
            <v>Reapropriasaun</v>
          </cell>
          <cell r="E27" t="str">
            <v>BOBONARO</v>
          </cell>
          <cell r="I27">
            <v>521</v>
          </cell>
          <cell r="L27">
            <v>9200</v>
          </cell>
        </row>
        <row r="28">
          <cell r="E28">
            <v>221</v>
          </cell>
          <cell r="I28">
            <v>522</v>
          </cell>
        </row>
        <row r="29">
          <cell r="E29">
            <v>222</v>
          </cell>
          <cell r="I29">
            <v>523</v>
          </cell>
        </row>
        <row r="30">
          <cell r="B30" t="str">
            <v>Saude</v>
          </cell>
          <cell r="E30">
            <v>223</v>
          </cell>
          <cell r="I30">
            <v>524</v>
          </cell>
        </row>
        <row r="31">
          <cell r="B31" t="str">
            <v>Be no Saneamentu</v>
          </cell>
          <cell r="E31">
            <v>224</v>
          </cell>
          <cell r="I31">
            <v>525</v>
          </cell>
        </row>
        <row r="32">
          <cell r="B32" t="str">
            <v>Educacao, Cultura no Desporto</v>
          </cell>
          <cell r="E32">
            <v>225</v>
          </cell>
          <cell r="I32" t="str">
            <v>METINARO</v>
          </cell>
        </row>
        <row r="33">
          <cell r="B33" t="str">
            <v>Agricuura no Seguransa Alimentar</v>
          </cell>
          <cell r="E33">
            <v>226</v>
          </cell>
          <cell r="I33">
            <v>526</v>
          </cell>
        </row>
        <row r="34">
          <cell r="B34" t="str">
            <v>Ambiente no Recurso Naturais</v>
          </cell>
          <cell r="E34" t="str">
            <v>ERMERA</v>
          </cell>
          <cell r="I34">
            <v>527</v>
          </cell>
        </row>
        <row r="35">
          <cell r="B35" t="str">
            <v>Infraestruturas</v>
          </cell>
          <cell r="E35">
            <v>227</v>
          </cell>
          <cell r="I35" t="str">
            <v>DOM ALEIXO</v>
          </cell>
        </row>
        <row r="36">
          <cell r="B36" t="str">
            <v>Solidaridade Social</v>
          </cell>
          <cell r="E36">
            <v>228</v>
          </cell>
          <cell r="I36">
            <v>528</v>
          </cell>
        </row>
        <row r="37">
          <cell r="B37" t="str">
            <v>Outros Seitores (especifica)</v>
          </cell>
          <cell r="E37">
            <v>229</v>
          </cell>
          <cell r="I37">
            <v>529</v>
          </cell>
        </row>
        <row r="38">
          <cell r="E38">
            <v>230</v>
          </cell>
          <cell r="I38">
            <v>530</v>
          </cell>
        </row>
        <row r="39">
          <cell r="E39">
            <v>231</v>
          </cell>
          <cell r="I39">
            <v>531</v>
          </cell>
        </row>
        <row r="40">
          <cell r="B40" t="str">
            <v>Importante Liu</v>
          </cell>
          <cell r="E40" t="str">
            <v>LAUTEM</v>
          </cell>
          <cell r="I40" t="str">
            <v>BAUCAU</v>
          </cell>
        </row>
        <row r="41">
          <cell r="B41" t="str">
            <v xml:space="preserve">Importante </v>
          </cell>
          <cell r="E41">
            <v>232</v>
          </cell>
          <cell r="I41">
            <v>532</v>
          </cell>
        </row>
        <row r="42">
          <cell r="B42" t="str">
            <v>Ladun Importante</v>
          </cell>
          <cell r="E42">
            <v>233</v>
          </cell>
          <cell r="I42">
            <v>533</v>
          </cell>
        </row>
        <row r="43">
          <cell r="B43" t="str">
            <v>La-Importante</v>
          </cell>
          <cell r="E43">
            <v>234</v>
          </cell>
          <cell r="I43">
            <v>534</v>
          </cell>
        </row>
        <row r="44">
          <cell r="E44">
            <v>235</v>
          </cell>
          <cell r="I44">
            <v>535</v>
          </cell>
        </row>
        <row r="45">
          <cell r="E45">
            <v>236</v>
          </cell>
          <cell r="I45">
            <v>536</v>
          </cell>
        </row>
        <row r="46">
          <cell r="E46" t="str">
            <v>LIQUICA</v>
          </cell>
          <cell r="I46">
            <v>537</v>
          </cell>
        </row>
        <row r="47">
          <cell r="E47">
            <v>237</v>
          </cell>
          <cell r="I47">
            <v>538</v>
          </cell>
        </row>
        <row r="48">
          <cell r="E48">
            <v>238</v>
          </cell>
          <cell r="I48">
            <v>539</v>
          </cell>
        </row>
        <row r="49">
          <cell r="E49">
            <v>239</v>
          </cell>
          <cell r="I49">
            <v>540</v>
          </cell>
        </row>
        <row r="50">
          <cell r="E50" t="str">
            <v>MANATUTO</v>
          </cell>
          <cell r="I50">
            <v>541</v>
          </cell>
        </row>
        <row r="51">
          <cell r="E51">
            <v>240</v>
          </cell>
          <cell r="I51">
            <v>542</v>
          </cell>
        </row>
        <row r="52">
          <cell r="E52">
            <v>241</v>
          </cell>
          <cell r="I52" t="str">
            <v>LAGA</v>
          </cell>
        </row>
        <row r="53">
          <cell r="E53">
            <v>242</v>
          </cell>
          <cell r="I53">
            <v>543</v>
          </cell>
        </row>
        <row r="54">
          <cell r="E54">
            <v>243</v>
          </cell>
          <cell r="I54">
            <v>544</v>
          </cell>
        </row>
        <row r="55">
          <cell r="E55">
            <v>244</v>
          </cell>
          <cell r="I55">
            <v>545</v>
          </cell>
        </row>
        <row r="56">
          <cell r="E56">
            <v>245</v>
          </cell>
          <cell r="I56">
            <v>546</v>
          </cell>
        </row>
        <row r="57">
          <cell r="E57" t="str">
            <v>MANUFAHI</v>
          </cell>
          <cell r="I57">
            <v>547</v>
          </cell>
        </row>
        <row r="58">
          <cell r="E58">
            <v>246</v>
          </cell>
          <cell r="I58">
            <v>548</v>
          </cell>
        </row>
        <row r="59">
          <cell r="E59">
            <v>247</v>
          </cell>
          <cell r="I59">
            <v>549</v>
          </cell>
        </row>
        <row r="60">
          <cell r="E60">
            <v>248</v>
          </cell>
          <cell r="I60">
            <v>550</v>
          </cell>
        </row>
        <row r="61">
          <cell r="E61">
            <v>249</v>
          </cell>
          <cell r="I61" t="str">
            <v>QUELICAI</v>
          </cell>
        </row>
        <row r="62">
          <cell r="E62" t="str">
            <v>OECUSSE</v>
          </cell>
          <cell r="I62">
            <v>551</v>
          </cell>
        </row>
        <row r="63">
          <cell r="E63">
            <v>250</v>
          </cell>
          <cell r="I63">
            <v>552</v>
          </cell>
        </row>
        <row r="64">
          <cell r="E64">
            <v>251</v>
          </cell>
          <cell r="I64">
            <v>553</v>
          </cell>
        </row>
        <row r="65">
          <cell r="E65">
            <v>252</v>
          </cell>
          <cell r="I65">
            <v>554</v>
          </cell>
        </row>
        <row r="66">
          <cell r="E66">
            <v>253</v>
          </cell>
          <cell r="I66">
            <v>555</v>
          </cell>
        </row>
        <row r="67">
          <cell r="E67" t="str">
            <v>COVALIMA</v>
          </cell>
          <cell r="I67">
            <v>556</v>
          </cell>
        </row>
        <row r="68">
          <cell r="E68">
            <v>254</v>
          </cell>
          <cell r="I68">
            <v>557</v>
          </cell>
        </row>
        <row r="69">
          <cell r="E69">
            <v>255</v>
          </cell>
          <cell r="I69">
            <v>558</v>
          </cell>
        </row>
        <row r="70">
          <cell r="E70">
            <v>256</v>
          </cell>
          <cell r="I70">
            <v>559</v>
          </cell>
        </row>
        <row r="71">
          <cell r="E71">
            <v>257</v>
          </cell>
          <cell r="I71">
            <v>560</v>
          </cell>
        </row>
        <row r="72">
          <cell r="E72">
            <v>258</v>
          </cell>
          <cell r="I72">
            <v>561</v>
          </cell>
        </row>
        <row r="73">
          <cell r="E73">
            <v>259</v>
          </cell>
          <cell r="I73">
            <v>562</v>
          </cell>
        </row>
        <row r="74">
          <cell r="E74">
            <v>260</v>
          </cell>
          <cell r="I74">
            <v>563</v>
          </cell>
        </row>
        <row r="75">
          <cell r="E75" t="str">
            <v>VIQUEQUE</v>
          </cell>
          <cell r="I75">
            <v>564</v>
          </cell>
        </row>
        <row r="76">
          <cell r="E76">
            <v>261</v>
          </cell>
          <cell r="I76">
            <v>565</v>
          </cell>
        </row>
        <row r="77">
          <cell r="E77">
            <v>262</v>
          </cell>
          <cell r="I77" t="str">
            <v>BAGUIA</v>
          </cell>
        </row>
        <row r="78">
          <cell r="E78">
            <v>263</v>
          </cell>
          <cell r="I78">
            <v>566</v>
          </cell>
        </row>
        <row r="79">
          <cell r="E79">
            <v>264</v>
          </cell>
          <cell r="I79">
            <v>567</v>
          </cell>
        </row>
        <row r="80">
          <cell r="E80">
            <v>265</v>
          </cell>
          <cell r="I80">
            <v>568</v>
          </cell>
        </row>
        <row r="81">
          <cell r="E81">
            <v>99</v>
          </cell>
          <cell r="I81">
            <v>569</v>
          </cell>
        </row>
        <row r="82">
          <cell r="I82">
            <v>570</v>
          </cell>
        </row>
        <row r="83">
          <cell r="I83">
            <v>571</v>
          </cell>
        </row>
        <row r="84">
          <cell r="I84">
            <v>572</v>
          </cell>
        </row>
        <row r="85">
          <cell r="I85">
            <v>573</v>
          </cell>
        </row>
        <row r="86">
          <cell r="I86">
            <v>574</v>
          </cell>
        </row>
        <row r="87">
          <cell r="I87">
            <v>575</v>
          </cell>
        </row>
        <row r="88">
          <cell r="I88" t="str">
            <v>VEMASE</v>
          </cell>
        </row>
        <row r="89">
          <cell r="I89">
            <v>576</v>
          </cell>
        </row>
        <row r="90">
          <cell r="I90">
            <v>577</v>
          </cell>
        </row>
        <row r="91">
          <cell r="I91">
            <v>578</v>
          </cell>
        </row>
        <row r="92">
          <cell r="I92">
            <v>579</v>
          </cell>
        </row>
        <row r="93">
          <cell r="I93">
            <v>580</v>
          </cell>
        </row>
        <row r="94">
          <cell r="I94">
            <v>581</v>
          </cell>
        </row>
        <row r="95">
          <cell r="I95">
            <v>582</v>
          </cell>
        </row>
        <row r="96">
          <cell r="I96" t="str">
            <v>VENILALE</v>
          </cell>
        </row>
        <row r="97">
          <cell r="I97">
            <v>583</v>
          </cell>
        </row>
        <row r="98">
          <cell r="I98">
            <v>584</v>
          </cell>
        </row>
        <row r="99">
          <cell r="I99">
            <v>585</v>
          </cell>
        </row>
        <row r="100">
          <cell r="I100">
            <v>586</v>
          </cell>
        </row>
        <row r="101">
          <cell r="I101">
            <v>587</v>
          </cell>
        </row>
        <row r="102">
          <cell r="I102">
            <v>588</v>
          </cell>
        </row>
        <row r="103">
          <cell r="I103">
            <v>589</v>
          </cell>
        </row>
        <row r="104">
          <cell r="I104">
            <v>590</v>
          </cell>
        </row>
        <row r="105">
          <cell r="I105" t="str">
            <v>AILEU VILA</v>
          </cell>
        </row>
        <row r="106">
          <cell r="I106">
            <v>591</v>
          </cell>
        </row>
        <row r="107">
          <cell r="I107">
            <v>592</v>
          </cell>
        </row>
        <row r="108">
          <cell r="I108">
            <v>593</v>
          </cell>
        </row>
        <row r="109">
          <cell r="I109">
            <v>594</v>
          </cell>
        </row>
        <row r="110">
          <cell r="I110">
            <v>595</v>
          </cell>
        </row>
        <row r="111">
          <cell r="I111">
            <v>596</v>
          </cell>
        </row>
        <row r="112">
          <cell r="I112">
            <v>597</v>
          </cell>
        </row>
        <row r="113">
          <cell r="I113">
            <v>598</v>
          </cell>
        </row>
        <row r="114">
          <cell r="I114">
            <v>599</v>
          </cell>
        </row>
        <row r="115">
          <cell r="I115">
            <v>600</v>
          </cell>
        </row>
        <row r="116">
          <cell r="I116">
            <v>601</v>
          </cell>
        </row>
        <row r="117">
          <cell r="I117" t="str">
            <v>LIQUIDOE</v>
          </cell>
        </row>
        <row r="118">
          <cell r="I118">
            <v>602</v>
          </cell>
        </row>
        <row r="119">
          <cell r="I119">
            <v>603</v>
          </cell>
        </row>
        <row r="120">
          <cell r="I120">
            <v>604</v>
          </cell>
        </row>
        <row r="121">
          <cell r="I121">
            <v>605</v>
          </cell>
        </row>
        <row r="122">
          <cell r="I122">
            <v>606</v>
          </cell>
        </row>
        <row r="123">
          <cell r="I123">
            <v>607</v>
          </cell>
        </row>
        <row r="124">
          <cell r="I124">
            <v>608</v>
          </cell>
        </row>
        <row r="125">
          <cell r="I125" t="str">
            <v>REMEXIO</v>
          </cell>
        </row>
        <row r="126">
          <cell r="I126">
            <v>609</v>
          </cell>
        </row>
        <row r="127">
          <cell r="I127">
            <v>610</v>
          </cell>
        </row>
        <row r="128">
          <cell r="I128">
            <v>611</v>
          </cell>
        </row>
        <row r="129">
          <cell r="I129">
            <v>612</v>
          </cell>
        </row>
        <row r="130">
          <cell r="I130">
            <v>613</v>
          </cell>
        </row>
        <row r="131">
          <cell r="I131">
            <v>614</v>
          </cell>
        </row>
        <row r="132">
          <cell r="I132">
            <v>615</v>
          </cell>
        </row>
        <row r="133">
          <cell r="I133">
            <v>616</v>
          </cell>
        </row>
        <row r="134">
          <cell r="I134" t="str">
            <v>LAULARA</v>
          </cell>
        </row>
        <row r="135">
          <cell r="I135">
            <v>617</v>
          </cell>
        </row>
        <row r="136">
          <cell r="I136">
            <v>618</v>
          </cell>
        </row>
        <row r="137">
          <cell r="I137">
            <v>619</v>
          </cell>
        </row>
        <row r="138">
          <cell r="I138">
            <v>620</v>
          </cell>
        </row>
        <row r="139">
          <cell r="I139">
            <v>621</v>
          </cell>
        </row>
        <row r="140">
          <cell r="I140" t="str">
            <v>AINARO</v>
          </cell>
        </row>
        <row r="141">
          <cell r="I141">
            <v>622</v>
          </cell>
        </row>
        <row r="142">
          <cell r="I142">
            <v>623</v>
          </cell>
        </row>
        <row r="143">
          <cell r="I143">
            <v>624</v>
          </cell>
        </row>
        <row r="144">
          <cell r="I144">
            <v>625</v>
          </cell>
        </row>
        <row r="145">
          <cell r="I145">
            <v>626</v>
          </cell>
        </row>
        <row r="146">
          <cell r="I146">
            <v>627</v>
          </cell>
        </row>
        <row r="147">
          <cell r="I147">
            <v>628</v>
          </cell>
        </row>
        <row r="148">
          <cell r="I148" t="str">
            <v>HATU BUILICO</v>
          </cell>
        </row>
        <row r="149">
          <cell r="I149">
            <v>629</v>
          </cell>
        </row>
        <row r="150">
          <cell r="I150">
            <v>630</v>
          </cell>
        </row>
        <row r="151">
          <cell r="I151">
            <v>631</v>
          </cell>
        </row>
        <row r="152">
          <cell r="I152" t="str">
            <v>HATU UDO</v>
          </cell>
        </row>
        <row r="153">
          <cell r="I153">
            <v>632</v>
          </cell>
        </row>
        <row r="154">
          <cell r="I154">
            <v>633</v>
          </cell>
        </row>
        <row r="155">
          <cell r="I155" t="str">
            <v>MAUBISSE</v>
          </cell>
        </row>
        <row r="156">
          <cell r="I156">
            <v>634</v>
          </cell>
        </row>
        <row r="157">
          <cell r="I157">
            <v>635</v>
          </cell>
        </row>
        <row r="158">
          <cell r="I158">
            <v>636</v>
          </cell>
        </row>
        <row r="159">
          <cell r="I159">
            <v>637</v>
          </cell>
        </row>
        <row r="160">
          <cell r="I160">
            <v>638</v>
          </cell>
        </row>
        <row r="161">
          <cell r="I161">
            <v>639</v>
          </cell>
        </row>
        <row r="162">
          <cell r="I162">
            <v>640</v>
          </cell>
        </row>
        <row r="163">
          <cell r="I163">
            <v>641</v>
          </cell>
        </row>
        <row r="164">
          <cell r="I164">
            <v>642</v>
          </cell>
        </row>
        <row r="165">
          <cell r="I165" t="str">
            <v>MALIANA</v>
          </cell>
        </row>
        <row r="166">
          <cell r="I166">
            <v>643</v>
          </cell>
        </row>
        <row r="167">
          <cell r="I167">
            <v>644</v>
          </cell>
        </row>
        <row r="168">
          <cell r="I168">
            <v>645</v>
          </cell>
        </row>
        <row r="169">
          <cell r="I169">
            <v>646</v>
          </cell>
        </row>
        <row r="170">
          <cell r="I170">
            <v>647</v>
          </cell>
        </row>
        <row r="171">
          <cell r="I171">
            <v>648</v>
          </cell>
        </row>
        <row r="172">
          <cell r="I172">
            <v>649</v>
          </cell>
        </row>
        <row r="173">
          <cell r="I173" t="str">
            <v>CAILACO</v>
          </cell>
        </row>
        <row r="174">
          <cell r="I174">
            <v>650</v>
          </cell>
        </row>
        <row r="175">
          <cell r="I175">
            <v>651</v>
          </cell>
        </row>
        <row r="176">
          <cell r="I176">
            <v>652</v>
          </cell>
        </row>
        <row r="177">
          <cell r="I177">
            <v>653</v>
          </cell>
        </row>
        <row r="178">
          <cell r="I178">
            <v>654</v>
          </cell>
        </row>
        <row r="179">
          <cell r="I179">
            <v>655</v>
          </cell>
        </row>
        <row r="180">
          <cell r="I180">
            <v>656</v>
          </cell>
        </row>
        <row r="181">
          <cell r="I181">
            <v>657</v>
          </cell>
        </row>
        <row r="182">
          <cell r="I182" t="str">
            <v>BALIBO</v>
          </cell>
        </row>
        <row r="183">
          <cell r="I183">
            <v>658</v>
          </cell>
        </row>
        <row r="184">
          <cell r="I184">
            <v>659</v>
          </cell>
        </row>
        <row r="185">
          <cell r="I185">
            <v>660</v>
          </cell>
        </row>
        <row r="186">
          <cell r="I186">
            <v>661</v>
          </cell>
        </row>
        <row r="187">
          <cell r="I187">
            <v>662</v>
          </cell>
        </row>
        <row r="188">
          <cell r="I188">
            <v>663</v>
          </cell>
        </row>
        <row r="189">
          <cell r="I189" t="str">
            <v>ATABAE</v>
          </cell>
        </row>
        <row r="190">
          <cell r="I190">
            <v>664</v>
          </cell>
        </row>
        <row r="191">
          <cell r="I191">
            <v>665</v>
          </cell>
        </row>
        <row r="192">
          <cell r="I192">
            <v>666</v>
          </cell>
        </row>
        <row r="193">
          <cell r="I193">
            <v>667</v>
          </cell>
        </row>
        <row r="194">
          <cell r="I194" t="str">
            <v>LOLOTOE</v>
          </cell>
        </row>
        <row r="195">
          <cell r="I195">
            <v>668</v>
          </cell>
        </row>
        <row r="196">
          <cell r="I196">
            <v>669</v>
          </cell>
        </row>
        <row r="197">
          <cell r="I197">
            <v>670</v>
          </cell>
        </row>
        <row r="198">
          <cell r="I198">
            <v>671</v>
          </cell>
        </row>
        <row r="199">
          <cell r="I199">
            <v>672</v>
          </cell>
        </row>
        <row r="200">
          <cell r="I200">
            <v>673</v>
          </cell>
        </row>
        <row r="201">
          <cell r="I201">
            <v>674</v>
          </cell>
        </row>
        <row r="202">
          <cell r="I202" t="str">
            <v>BOBONARO</v>
          </cell>
        </row>
        <row r="203">
          <cell r="I203">
            <v>675</v>
          </cell>
        </row>
        <row r="204">
          <cell r="I204">
            <v>676</v>
          </cell>
        </row>
        <row r="205">
          <cell r="I205">
            <v>677</v>
          </cell>
        </row>
        <row r="206">
          <cell r="I206">
            <v>678</v>
          </cell>
        </row>
        <row r="207">
          <cell r="I207">
            <v>679</v>
          </cell>
        </row>
        <row r="208">
          <cell r="I208">
            <v>680</v>
          </cell>
        </row>
        <row r="209">
          <cell r="I209">
            <v>681</v>
          </cell>
        </row>
        <row r="210">
          <cell r="I210">
            <v>682</v>
          </cell>
        </row>
        <row r="211">
          <cell r="I211">
            <v>683</v>
          </cell>
        </row>
        <row r="212">
          <cell r="I212">
            <v>684</v>
          </cell>
        </row>
        <row r="213">
          <cell r="I213">
            <v>685</v>
          </cell>
        </row>
        <row r="214">
          <cell r="I214">
            <v>686</v>
          </cell>
        </row>
        <row r="215">
          <cell r="I215">
            <v>687</v>
          </cell>
        </row>
        <row r="216">
          <cell r="I216">
            <v>688</v>
          </cell>
        </row>
        <row r="217">
          <cell r="I217">
            <v>689</v>
          </cell>
        </row>
        <row r="218">
          <cell r="I218">
            <v>690</v>
          </cell>
        </row>
        <row r="219">
          <cell r="I219">
            <v>691</v>
          </cell>
        </row>
        <row r="220">
          <cell r="I220">
            <v>692</v>
          </cell>
        </row>
        <row r="221">
          <cell r="I221" t="str">
            <v>RAILACO</v>
          </cell>
        </row>
        <row r="222">
          <cell r="I222">
            <v>693</v>
          </cell>
        </row>
        <row r="223">
          <cell r="I223">
            <v>694</v>
          </cell>
        </row>
        <row r="224">
          <cell r="I224">
            <v>695</v>
          </cell>
        </row>
        <row r="225">
          <cell r="I225">
            <v>696</v>
          </cell>
        </row>
        <row r="226">
          <cell r="I226">
            <v>697</v>
          </cell>
        </row>
        <row r="227">
          <cell r="I227">
            <v>698</v>
          </cell>
        </row>
        <row r="228">
          <cell r="I228">
            <v>699</v>
          </cell>
        </row>
        <row r="229">
          <cell r="I229">
            <v>700</v>
          </cell>
        </row>
        <row r="230">
          <cell r="I230">
            <v>701</v>
          </cell>
        </row>
        <row r="231">
          <cell r="I231" t="str">
            <v>ERMERA</v>
          </cell>
        </row>
        <row r="232">
          <cell r="I232">
            <v>702</v>
          </cell>
        </row>
        <row r="233">
          <cell r="I233">
            <v>703</v>
          </cell>
        </row>
        <row r="234">
          <cell r="I234">
            <v>704</v>
          </cell>
        </row>
        <row r="235">
          <cell r="I235">
            <v>705</v>
          </cell>
        </row>
        <row r="236">
          <cell r="I236">
            <v>706</v>
          </cell>
        </row>
        <row r="237">
          <cell r="I237">
            <v>707</v>
          </cell>
        </row>
        <row r="238">
          <cell r="I238">
            <v>708</v>
          </cell>
        </row>
        <row r="239">
          <cell r="I239">
            <v>709</v>
          </cell>
        </row>
        <row r="240">
          <cell r="I240">
            <v>710</v>
          </cell>
        </row>
        <row r="241">
          <cell r="I241">
            <v>711</v>
          </cell>
        </row>
        <row r="242">
          <cell r="I242" t="str">
            <v>LETEFOHO</v>
          </cell>
        </row>
        <row r="243">
          <cell r="I243">
            <v>712</v>
          </cell>
        </row>
        <row r="244">
          <cell r="I244">
            <v>713</v>
          </cell>
        </row>
        <row r="245">
          <cell r="I245">
            <v>714</v>
          </cell>
        </row>
        <row r="246">
          <cell r="I246">
            <v>715</v>
          </cell>
        </row>
        <row r="247">
          <cell r="I247">
            <v>716</v>
          </cell>
        </row>
        <row r="248">
          <cell r="I248">
            <v>717</v>
          </cell>
        </row>
        <row r="249">
          <cell r="I249">
            <v>718</v>
          </cell>
        </row>
        <row r="250">
          <cell r="I250">
            <v>719</v>
          </cell>
        </row>
        <row r="251">
          <cell r="I251" t="str">
            <v>ATSABE</v>
          </cell>
        </row>
        <row r="252">
          <cell r="I252">
            <v>720</v>
          </cell>
        </row>
        <row r="253">
          <cell r="I253">
            <v>721</v>
          </cell>
        </row>
        <row r="254">
          <cell r="I254">
            <v>722</v>
          </cell>
        </row>
        <row r="255">
          <cell r="I255">
            <v>723</v>
          </cell>
        </row>
        <row r="256">
          <cell r="I256">
            <v>724</v>
          </cell>
        </row>
        <row r="257">
          <cell r="I257">
            <v>725</v>
          </cell>
        </row>
        <row r="258">
          <cell r="I258">
            <v>726</v>
          </cell>
        </row>
        <row r="259">
          <cell r="I259">
            <v>727</v>
          </cell>
        </row>
        <row r="260">
          <cell r="I260">
            <v>728</v>
          </cell>
        </row>
        <row r="261">
          <cell r="I261">
            <v>729</v>
          </cell>
        </row>
        <row r="262">
          <cell r="I262">
            <v>730</v>
          </cell>
        </row>
        <row r="263">
          <cell r="I263">
            <v>731</v>
          </cell>
        </row>
        <row r="264">
          <cell r="I264" t="str">
            <v>HATOLIA</v>
          </cell>
        </row>
        <row r="265">
          <cell r="I265">
            <v>732</v>
          </cell>
        </row>
        <row r="266">
          <cell r="I266">
            <v>733</v>
          </cell>
        </row>
        <row r="267">
          <cell r="I267">
            <v>734</v>
          </cell>
        </row>
        <row r="268">
          <cell r="I268">
            <v>735</v>
          </cell>
        </row>
        <row r="269">
          <cell r="I269">
            <v>736</v>
          </cell>
        </row>
        <row r="270">
          <cell r="I270">
            <v>737</v>
          </cell>
        </row>
        <row r="271">
          <cell r="I271">
            <v>738</v>
          </cell>
        </row>
        <row r="272">
          <cell r="I272">
            <v>739</v>
          </cell>
        </row>
        <row r="273">
          <cell r="I273">
            <v>740</v>
          </cell>
        </row>
        <row r="274">
          <cell r="I274">
            <v>741</v>
          </cell>
        </row>
        <row r="275">
          <cell r="I275">
            <v>742</v>
          </cell>
        </row>
        <row r="276">
          <cell r="I276">
            <v>743</v>
          </cell>
        </row>
        <row r="277">
          <cell r="I277">
            <v>744</v>
          </cell>
        </row>
        <row r="278">
          <cell r="I278" t="str">
            <v>LOSPALOS</v>
          </cell>
        </row>
        <row r="279">
          <cell r="I279">
            <v>745</v>
          </cell>
        </row>
        <row r="280">
          <cell r="I280">
            <v>746</v>
          </cell>
        </row>
        <row r="281">
          <cell r="I281">
            <v>747</v>
          </cell>
        </row>
        <row r="282">
          <cell r="I282">
            <v>748</v>
          </cell>
        </row>
        <row r="283">
          <cell r="I283">
            <v>749</v>
          </cell>
        </row>
        <row r="284">
          <cell r="I284">
            <v>750</v>
          </cell>
        </row>
        <row r="285">
          <cell r="I285">
            <v>751</v>
          </cell>
        </row>
        <row r="286">
          <cell r="I286">
            <v>752</v>
          </cell>
        </row>
        <row r="287">
          <cell r="I287">
            <v>753</v>
          </cell>
        </row>
        <row r="288">
          <cell r="I288">
            <v>754</v>
          </cell>
        </row>
        <row r="289">
          <cell r="I289" t="str">
            <v>LAUTEM</v>
          </cell>
        </row>
        <row r="290">
          <cell r="I290">
            <v>755</v>
          </cell>
        </row>
        <row r="291">
          <cell r="I291">
            <v>756</v>
          </cell>
        </row>
        <row r="292">
          <cell r="I292">
            <v>757</v>
          </cell>
        </row>
        <row r="293">
          <cell r="I293">
            <v>758</v>
          </cell>
        </row>
        <row r="294">
          <cell r="I294">
            <v>759</v>
          </cell>
        </row>
        <row r="295">
          <cell r="I295">
            <v>760</v>
          </cell>
        </row>
        <row r="296">
          <cell r="I296">
            <v>761</v>
          </cell>
        </row>
        <row r="297">
          <cell r="I297">
            <v>762</v>
          </cell>
        </row>
        <row r="298">
          <cell r="I298">
            <v>763</v>
          </cell>
        </row>
        <row r="299">
          <cell r="I299">
            <v>764</v>
          </cell>
        </row>
        <row r="300">
          <cell r="I300" t="str">
            <v>ILIOMAR</v>
          </cell>
        </row>
        <row r="301">
          <cell r="I301">
            <v>765</v>
          </cell>
        </row>
        <row r="302">
          <cell r="I302">
            <v>766</v>
          </cell>
        </row>
        <row r="303">
          <cell r="I303">
            <v>767</v>
          </cell>
        </row>
        <row r="304">
          <cell r="I304">
            <v>768</v>
          </cell>
        </row>
        <row r="305">
          <cell r="I305">
            <v>769</v>
          </cell>
        </row>
        <row r="306">
          <cell r="I306">
            <v>770</v>
          </cell>
        </row>
        <row r="307">
          <cell r="I307" t="str">
            <v>LURO</v>
          </cell>
        </row>
        <row r="308">
          <cell r="I308">
            <v>771</v>
          </cell>
        </row>
        <row r="309">
          <cell r="I309">
            <v>772</v>
          </cell>
        </row>
        <row r="310">
          <cell r="I310">
            <v>773</v>
          </cell>
        </row>
        <row r="311">
          <cell r="I311">
            <v>774</v>
          </cell>
        </row>
        <row r="312">
          <cell r="I312">
            <v>775</v>
          </cell>
        </row>
        <row r="313">
          <cell r="I313">
            <v>776</v>
          </cell>
        </row>
        <row r="314">
          <cell r="I314" t="str">
            <v>TUTUALA</v>
          </cell>
        </row>
        <row r="315">
          <cell r="I315">
            <v>777</v>
          </cell>
        </row>
        <row r="316">
          <cell r="I316">
            <v>778</v>
          </cell>
        </row>
        <row r="317">
          <cell r="I317" t="str">
            <v>BAZARTETE</v>
          </cell>
        </row>
        <row r="318">
          <cell r="I318">
            <v>779</v>
          </cell>
        </row>
        <row r="319">
          <cell r="I319">
            <v>780</v>
          </cell>
        </row>
        <row r="320">
          <cell r="I320">
            <v>781</v>
          </cell>
        </row>
        <row r="321">
          <cell r="I321">
            <v>782</v>
          </cell>
        </row>
        <row r="322">
          <cell r="I322">
            <v>783</v>
          </cell>
        </row>
        <row r="323">
          <cell r="I323">
            <v>784</v>
          </cell>
        </row>
        <row r="324">
          <cell r="I324">
            <v>785</v>
          </cell>
        </row>
        <row r="325">
          <cell r="I325">
            <v>786</v>
          </cell>
        </row>
        <row r="326">
          <cell r="I326">
            <v>787</v>
          </cell>
        </row>
        <row r="327">
          <cell r="I327" t="str">
            <v>MAUBARA</v>
          </cell>
        </row>
        <row r="328">
          <cell r="I328">
            <v>788</v>
          </cell>
        </row>
        <row r="329">
          <cell r="I329">
            <v>789</v>
          </cell>
        </row>
        <row r="330">
          <cell r="I330">
            <v>790</v>
          </cell>
        </row>
        <row r="331">
          <cell r="I331">
            <v>791</v>
          </cell>
        </row>
        <row r="332">
          <cell r="I332">
            <v>792</v>
          </cell>
        </row>
        <row r="333">
          <cell r="I333">
            <v>793</v>
          </cell>
        </row>
        <row r="334">
          <cell r="I334">
            <v>794</v>
          </cell>
        </row>
        <row r="335">
          <cell r="I335" t="str">
            <v>LIQUICA</v>
          </cell>
        </row>
        <row r="336">
          <cell r="I336">
            <v>795</v>
          </cell>
        </row>
        <row r="337">
          <cell r="I337">
            <v>796</v>
          </cell>
        </row>
        <row r="338">
          <cell r="I338">
            <v>797</v>
          </cell>
        </row>
        <row r="339">
          <cell r="I339">
            <v>798</v>
          </cell>
        </row>
        <row r="340">
          <cell r="I340">
            <v>799</v>
          </cell>
        </row>
        <row r="341">
          <cell r="I341">
            <v>800</v>
          </cell>
        </row>
        <row r="342">
          <cell r="I342">
            <v>801</v>
          </cell>
        </row>
        <row r="343">
          <cell r="I343" t="str">
            <v>MANATUTO</v>
          </cell>
        </row>
        <row r="344">
          <cell r="I344">
            <v>802</v>
          </cell>
        </row>
        <row r="345">
          <cell r="I345">
            <v>803</v>
          </cell>
        </row>
        <row r="346">
          <cell r="I346">
            <v>804</v>
          </cell>
        </row>
        <row r="347">
          <cell r="I347">
            <v>805</v>
          </cell>
        </row>
        <row r="348">
          <cell r="I348">
            <v>806</v>
          </cell>
        </row>
        <row r="349">
          <cell r="I349">
            <v>807</v>
          </cell>
        </row>
        <row r="350">
          <cell r="I350" t="str">
            <v>LALEIA</v>
          </cell>
        </row>
        <row r="351">
          <cell r="I351">
            <v>808</v>
          </cell>
        </row>
        <row r="352">
          <cell r="I352">
            <v>809</v>
          </cell>
        </row>
        <row r="353">
          <cell r="I353">
            <v>810</v>
          </cell>
        </row>
        <row r="354">
          <cell r="I354" t="str">
            <v>LACLO</v>
          </cell>
        </row>
        <row r="355">
          <cell r="I355">
            <v>811</v>
          </cell>
        </row>
        <row r="356">
          <cell r="I356">
            <v>812</v>
          </cell>
        </row>
        <row r="357">
          <cell r="I357">
            <v>813</v>
          </cell>
        </row>
        <row r="358">
          <cell r="I358">
            <v>814</v>
          </cell>
        </row>
        <row r="359">
          <cell r="I359" t="str">
            <v>SOIBADA</v>
          </cell>
        </row>
        <row r="360">
          <cell r="I360">
            <v>815</v>
          </cell>
        </row>
        <row r="361">
          <cell r="I361">
            <v>816</v>
          </cell>
        </row>
        <row r="362">
          <cell r="I362">
            <v>817</v>
          </cell>
        </row>
        <row r="363">
          <cell r="I363">
            <v>818</v>
          </cell>
        </row>
        <row r="364">
          <cell r="I364">
            <v>819</v>
          </cell>
        </row>
        <row r="365">
          <cell r="I365" t="str">
            <v>BARIQUE/ NATARBORA</v>
          </cell>
        </row>
        <row r="366">
          <cell r="I366">
            <v>820</v>
          </cell>
        </row>
        <row r="367">
          <cell r="I367">
            <v>821</v>
          </cell>
        </row>
        <row r="368">
          <cell r="I368">
            <v>822</v>
          </cell>
        </row>
        <row r="369">
          <cell r="I369">
            <v>823</v>
          </cell>
        </row>
        <row r="370">
          <cell r="I370">
            <v>824</v>
          </cell>
        </row>
        <row r="371">
          <cell r="I371" t="str">
            <v>LACLUBAR</v>
          </cell>
        </row>
        <row r="372">
          <cell r="I372">
            <v>825</v>
          </cell>
        </row>
        <row r="373">
          <cell r="I373">
            <v>826</v>
          </cell>
        </row>
        <row r="374">
          <cell r="I374">
            <v>827</v>
          </cell>
        </row>
        <row r="375">
          <cell r="I375">
            <v>828</v>
          </cell>
        </row>
        <row r="376">
          <cell r="I376">
            <v>829</v>
          </cell>
        </row>
        <row r="377">
          <cell r="I377" t="str">
            <v>SAME</v>
          </cell>
        </row>
        <row r="378">
          <cell r="I378">
            <v>830</v>
          </cell>
        </row>
        <row r="379">
          <cell r="I379">
            <v>831</v>
          </cell>
        </row>
        <row r="380">
          <cell r="I380">
            <v>832</v>
          </cell>
        </row>
        <row r="381">
          <cell r="I381">
            <v>833</v>
          </cell>
        </row>
        <row r="382">
          <cell r="I382">
            <v>834</v>
          </cell>
        </row>
        <row r="383">
          <cell r="I383">
            <v>835</v>
          </cell>
        </row>
        <row r="384">
          <cell r="I384">
            <v>836</v>
          </cell>
        </row>
        <row r="385">
          <cell r="I385">
            <v>837</v>
          </cell>
        </row>
        <row r="386">
          <cell r="I386">
            <v>838</v>
          </cell>
        </row>
        <row r="387">
          <cell r="I387" t="str">
            <v>ALAS</v>
          </cell>
        </row>
        <row r="388">
          <cell r="I388">
            <v>839</v>
          </cell>
        </row>
        <row r="389">
          <cell r="I389">
            <v>840</v>
          </cell>
        </row>
        <row r="390">
          <cell r="I390">
            <v>841</v>
          </cell>
        </row>
        <row r="391">
          <cell r="I391">
            <v>842</v>
          </cell>
        </row>
        <row r="392">
          <cell r="I392">
            <v>843</v>
          </cell>
        </row>
        <row r="393">
          <cell r="I393" t="str">
            <v>FATUBERLIU</v>
          </cell>
        </row>
        <row r="394">
          <cell r="I394">
            <v>844</v>
          </cell>
        </row>
        <row r="395">
          <cell r="I395">
            <v>845</v>
          </cell>
        </row>
        <row r="396">
          <cell r="I396">
            <v>846</v>
          </cell>
        </row>
        <row r="397">
          <cell r="I397">
            <v>847</v>
          </cell>
        </row>
        <row r="398">
          <cell r="I398">
            <v>848</v>
          </cell>
        </row>
        <row r="399">
          <cell r="I399" t="str">
            <v>TURISCAI</v>
          </cell>
        </row>
        <row r="400">
          <cell r="I400">
            <v>849</v>
          </cell>
        </row>
        <row r="401">
          <cell r="I401">
            <v>850</v>
          </cell>
        </row>
        <row r="402">
          <cell r="I402">
            <v>851</v>
          </cell>
        </row>
        <row r="403">
          <cell r="I403">
            <v>852</v>
          </cell>
        </row>
        <row r="404">
          <cell r="I404">
            <v>853</v>
          </cell>
        </row>
        <row r="405">
          <cell r="I405">
            <v>854</v>
          </cell>
        </row>
        <row r="406">
          <cell r="I406">
            <v>855</v>
          </cell>
        </row>
        <row r="407">
          <cell r="I407">
            <v>856</v>
          </cell>
        </row>
        <row r="408">
          <cell r="I408">
            <v>857</v>
          </cell>
        </row>
        <row r="409">
          <cell r="I409">
            <v>858</v>
          </cell>
        </row>
        <row r="410">
          <cell r="I410">
            <v>859</v>
          </cell>
        </row>
        <row r="411">
          <cell r="I411" t="str">
            <v>PANTE MACASAR</v>
          </cell>
        </row>
        <row r="412">
          <cell r="I412">
            <v>860</v>
          </cell>
        </row>
        <row r="413">
          <cell r="I413">
            <v>861</v>
          </cell>
        </row>
        <row r="414">
          <cell r="I414">
            <v>862</v>
          </cell>
        </row>
        <row r="415">
          <cell r="I415">
            <v>863</v>
          </cell>
        </row>
        <row r="416">
          <cell r="I416">
            <v>864</v>
          </cell>
        </row>
        <row r="417">
          <cell r="I417">
            <v>865</v>
          </cell>
        </row>
        <row r="418">
          <cell r="I418">
            <v>866</v>
          </cell>
        </row>
        <row r="419">
          <cell r="I419">
            <v>867</v>
          </cell>
        </row>
        <row r="420">
          <cell r="I420" t="str">
            <v>NITIBE</v>
          </cell>
        </row>
        <row r="421">
          <cell r="I421">
            <v>868</v>
          </cell>
        </row>
        <row r="422">
          <cell r="I422">
            <v>869</v>
          </cell>
        </row>
        <row r="423">
          <cell r="I423">
            <v>870</v>
          </cell>
        </row>
        <row r="424">
          <cell r="I424">
            <v>871</v>
          </cell>
        </row>
        <row r="425">
          <cell r="I425">
            <v>872</v>
          </cell>
        </row>
        <row r="426">
          <cell r="I426" t="str">
            <v>OESILO</v>
          </cell>
        </row>
        <row r="427">
          <cell r="I427">
            <v>873</v>
          </cell>
        </row>
        <row r="428">
          <cell r="I428">
            <v>874</v>
          </cell>
        </row>
        <row r="429">
          <cell r="I429">
            <v>875</v>
          </cell>
        </row>
        <row r="430">
          <cell r="I430" t="str">
            <v>PASSABE</v>
          </cell>
        </row>
        <row r="431">
          <cell r="I431">
            <v>876</v>
          </cell>
        </row>
        <row r="432">
          <cell r="I432">
            <v>877</v>
          </cell>
        </row>
        <row r="433">
          <cell r="I433" t="str">
            <v>FATULULIK</v>
          </cell>
        </row>
        <row r="434">
          <cell r="I434">
            <v>878</v>
          </cell>
        </row>
        <row r="435">
          <cell r="I435">
            <v>879</v>
          </cell>
        </row>
        <row r="436">
          <cell r="I436" t="str">
            <v>FATUMEA</v>
          </cell>
        </row>
        <row r="437">
          <cell r="I437">
            <v>880</v>
          </cell>
        </row>
        <row r="438">
          <cell r="I438">
            <v>881</v>
          </cell>
        </row>
        <row r="439">
          <cell r="I439">
            <v>882</v>
          </cell>
        </row>
        <row r="440">
          <cell r="I440" t="str">
            <v>FOHOREN</v>
          </cell>
        </row>
        <row r="441">
          <cell r="I441">
            <v>883</v>
          </cell>
        </row>
        <row r="442">
          <cell r="I442">
            <v>884</v>
          </cell>
        </row>
        <row r="443">
          <cell r="I443">
            <v>885</v>
          </cell>
        </row>
        <row r="444">
          <cell r="I444">
            <v>886</v>
          </cell>
        </row>
        <row r="445">
          <cell r="I445" t="str">
            <v>MAUCATAR</v>
          </cell>
        </row>
        <row r="446">
          <cell r="I446">
            <v>887</v>
          </cell>
        </row>
        <row r="447">
          <cell r="I447">
            <v>888</v>
          </cell>
        </row>
        <row r="448">
          <cell r="I448">
            <v>889</v>
          </cell>
        </row>
        <row r="449">
          <cell r="I449">
            <v>890</v>
          </cell>
        </row>
        <row r="450">
          <cell r="I450" t="str">
            <v>SUAI</v>
          </cell>
        </row>
        <row r="451">
          <cell r="I451">
            <v>891</v>
          </cell>
        </row>
        <row r="452">
          <cell r="I452">
            <v>892</v>
          </cell>
        </row>
        <row r="453">
          <cell r="I453">
            <v>893</v>
          </cell>
        </row>
        <row r="454">
          <cell r="I454">
            <v>894</v>
          </cell>
        </row>
        <row r="455">
          <cell r="I455">
            <v>895</v>
          </cell>
        </row>
        <row r="456">
          <cell r="I456" t="str">
            <v>TILOMAR</v>
          </cell>
        </row>
        <row r="457">
          <cell r="I457">
            <v>896</v>
          </cell>
        </row>
        <row r="458">
          <cell r="I458">
            <v>897</v>
          </cell>
        </row>
        <row r="459">
          <cell r="I459">
            <v>898</v>
          </cell>
        </row>
        <row r="460">
          <cell r="I460">
            <v>899</v>
          </cell>
        </row>
        <row r="461">
          <cell r="I461" t="str">
            <v>ZUMALAI</v>
          </cell>
        </row>
        <row r="462">
          <cell r="I462">
            <v>900</v>
          </cell>
        </row>
        <row r="463">
          <cell r="I463">
            <v>901</v>
          </cell>
        </row>
        <row r="464">
          <cell r="I464">
            <v>902</v>
          </cell>
        </row>
        <row r="465">
          <cell r="I465">
            <v>903</v>
          </cell>
        </row>
        <row r="466">
          <cell r="I466">
            <v>904</v>
          </cell>
        </row>
        <row r="467">
          <cell r="I467">
            <v>905</v>
          </cell>
        </row>
        <row r="468">
          <cell r="I468">
            <v>906</v>
          </cell>
        </row>
        <row r="469">
          <cell r="I469">
            <v>907</v>
          </cell>
        </row>
        <row r="470">
          <cell r="I470" t="str">
            <v>UATO CARBAU</v>
          </cell>
        </row>
        <row r="471">
          <cell r="I471">
            <v>908</v>
          </cell>
        </row>
        <row r="472">
          <cell r="I472">
            <v>909</v>
          </cell>
        </row>
        <row r="473">
          <cell r="I473">
            <v>910</v>
          </cell>
        </row>
        <row r="474">
          <cell r="I474">
            <v>911</v>
          </cell>
        </row>
        <row r="475">
          <cell r="I475">
            <v>912</v>
          </cell>
        </row>
        <row r="476">
          <cell r="I476">
            <v>913</v>
          </cell>
        </row>
        <row r="477">
          <cell r="I477" t="str">
            <v>OSSU</v>
          </cell>
        </row>
        <row r="478">
          <cell r="I478">
            <v>914</v>
          </cell>
        </row>
        <row r="479">
          <cell r="I479">
            <v>915</v>
          </cell>
        </row>
        <row r="480">
          <cell r="I480">
            <v>916</v>
          </cell>
        </row>
        <row r="481">
          <cell r="I481">
            <v>917</v>
          </cell>
        </row>
        <row r="482">
          <cell r="I482">
            <v>918</v>
          </cell>
        </row>
        <row r="483">
          <cell r="I483">
            <v>919</v>
          </cell>
        </row>
        <row r="484">
          <cell r="I484">
            <v>920</v>
          </cell>
        </row>
        <row r="485">
          <cell r="I485">
            <v>921</v>
          </cell>
        </row>
        <row r="486">
          <cell r="I486">
            <v>922</v>
          </cell>
        </row>
        <row r="487">
          <cell r="I487" t="str">
            <v>UATO LARI</v>
          </cell>
        </row>
        <row r="488">
          <cell r="I488">
            <v>923</v>
          </cell>
        </row>
        <row r="489">
          <cell r="I489">
            <v>924</v>
          </cell>
        </row>
        <row r="490">
          <cell r="I490">
            <v>925</v>
          </cell>
        </row>
        <row r="491">
          <cell r="I491">
            <v>926</v>
          </cell>
        </row>
        <row r="492">
          <cell r="I492">
            <v>927</v>
          </cell>
        </row>
        <row r="493">
          <cell r="I493">
            <v>928</v>
          </cell>
        </row>
        <row r="494">
          <cell r="I494" t="str">
            <v>VIQUEQUE</v>
          </cell>
        </row>
        <row r="495">
          <cell r="I495">
            <v>929</v>
          </cell>
        </row>
        <row r="496">
          <cell r="I496">
            <v>930</v>
          </cell>
        </row>
        <row r="497">
          <cell r="I497">
            <v>931</v>
          </cell>
        </row>
        <row r="498">
          <cell r="I498">
            <v>932</v>
          </cell>
        </row>
        <row r="499">
          <cell r="I499">
            <v>933</v>
          </cell>
        </row>
        <row r="500">
          <cell r="I500">
            <v>934</v>
          </cell>
        </row>
        <row r="501">
          <cell r="I501">
            <v>935</v>
          </cell>
        </row>
        <row r="502">
          <cell r="I502">
            <v>936</v>
          </cell>
        </row>
        <row r="503">
          <cell r="I503">
            <v>937</v>
          </cell>
        </row>
        <row r="504">
          <cell r="I504">
            <v>938</v>
          </cell>
        </row>
        <row r="505">
          <cell r="I505" t="str">
            <v>LACLUTA</v>
          </cell>
        </row>
        <row r="506">
          <cell r="I506">
            <v>939</v>
          </cell>
        </row>
        <row r="507">
          <cell r="I507">
            <v>940</v>
          </cell>
        </row>
        <row r="508">
          <cell r="I508">
            <v>941</v>
          </cell>
        </row>
        <row r="509">
          <cell r="I509">
            <v>942</v>
          </cell>
        </row>
        <row r="510">
          <cell r="I510">
            <v>99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M 4 2023"/>
      <sheetName val="POM 4 2023 BA PDF (2)"/>
      <sheetName val="POM 4 2023 BA PDF"/>
      <sheetName val="LISTA FINAL PRIORIDADE 2023"/>
      <sheetName val="Sheet2"/>
      <sheetName val="PRIORIDADE BEE MOOS 2023"/>
    </sheetNames>
    <sheetDataSet>
      <sheetData sheetId="0"/>
      <sheetData sheetId="1">
        <row r="15">
          <cell r="C15" t="str">
            <v>Alaua Leten</v>
          </cell>
        </row>
        <row r="18">
          <cell r="C18" t="str">
            <v>Defauassi</v>
          </cell>
        </row>
        <row r="21">
          <cell r="C21" t="str">
            <v>Lavateri</v>
          </cell>
        </row>
        <row r="24">
          <cell r="C24" t="str">
            <v>Haeconi</v>
          </cell>
        </row>
        <row r="27">
          <cell r="C27" t="str">
            <v>Larisula</v>
          </cell>
        </row>
        <row r="30">
          <cell r="C30" t="str">
            <v>Alaua Craik</v>
          </cell>
        </row>
        <row r="33">
          <cell r="C33" t="str">
            <v>Ossohuna</v>
          </cell>
        </row>
        <row r="36">
          <cell r="C36" t="str">
            <v>Afaloicai</v>
          </cell>
        </row>
        <row r="39">
          <cell r="C39" t="str">
            <v>Samalari</v>
          </cell>
        </row>
        <row r="42">
          <cell r="C42" t="str">
            <v>Uacala</v>
          </cell>
        </row>
        <row r="68">
          <cell r="C68" t="str">
            <v>Bahu</v>
          </cell>
        </row>
        <row r="71">
          <cell r="C71" t="str">
            <v>Bucoli</v>
          </cell>
        </row>
        <row r="74">
          <cell r="C74" t="str">
            <v>Buibau</v>
          </cell>
        </row>
        <row r="77">
          <cell r="C77" t="str">
            <v>Buruma</v>
          </cell>
        </row>
        <row r="80">
          <cell r="C80" t="str">
            <v>Caibada</v>
          </cell>
        </row>
        <row r="83">
          <cell r="C83" t="str">
            <v>Seical</v>
          </cell>
        </row>
        <row r="86">
          <cell r="C86" t="str">
            <v>Tirilolo</v>
          </cell>
        </row>
        <row r="89">
          <cell r="C89" t="str">
            <v>Triloka</v>
          </cell>
        </row>
        <row r="92">
          <cell r="C92" t="str">
            <v>Uailili</v>
          </cell>
        </row>
        <row r="118">
          <cell r="C118" t="str">
            <v>Tequinomata</v>
          </cell>
        </row>
        <row r="121">
          <cell r="C121" t="str">
            <v>Soba</v>
          </cell>
        </row>
        <row r="124">
          <cell r="C124" t="str">
            <v>Libagua</v>
          </cell>
        </row>
        <row r="127">
          <cell r="C127" t="str">
            <v>Nunira</v>
          </cell>
        </row>
        <row r="130">
          <cell r="C130" t="str">
            <v>Samalari</v>
          </cell>
        </row>
        <row r="133">
          <cell r="C133" t="str">
            <v>Saelari</v>
          </cell>
        </row>
        <row r="136">
          <cell r="C136" t="str">
            <v>Sagadate</v>
          </cell>
        </row>
        <row r="139">
          <cell r="C139" t="str">
            <v>Atelari</v>
          </cell>
        </row>
        <row r="166">
          <cell r="C166" t="str">
            <v>Badohoo</v>
          </cell>
        </row>
        <row r="169">
          <cell r="C169" t="str">
            <v>Uma Ana Ulo</v>
          </cell>
        </row>
        <row r="172">
          <cell r="C172" t="str">
            <v>Uma Ana Ico</v>
          </cell>
        </row>
        <row r="175">
          <cell r="C175" t="str">
            <v>Fatulia</v>
          </cell>
        </row>
        <row r="178">
          <cell r="C178" t="str">
            <v>Uaioli</v>
          </cell>
        </row>
        <row r="181">
          <cell r="C181" t="str">
            <v>Uailaha</v>
          </cell>
        </row>
        <row r="184">
          <cell r="C184" t="str">
            <v>Uatohaco</v>
          </cell>
        </row>
        <row r="187">
          <cell r="C187" t="str">
            <v>Bahamori</v>
          </cell>
        </row>
        <row r="214">
          <cell r="C214" t="str">
            <v>Caicua</v>
          </cell>
        </row>
        <row r="217">
          <cell r="C217" t="str">
            <v>Loilubu</v>
          </cell>
        </row>
        <row r="220">
          <cell r="C220" t="str">
            <v>OssoAla</v>
          </cell>
        </row>
        <row r="223">
          <cell r="C223" t="str">
            <v>Ostico</v>
          </cell>
        </row>
        <row r="226">
          <cell r="C226" t="str">
            <v>Uaigae</v>
          </cell>
        </row>
        <row r="229">
          <cell r="C229" t="str">
            <v>Uatolari</v>
          </cell>
        </row>
        <row r="232">
          <cell r="C232" t="str">
            <v>Vemasse</v>
          </cell>
        </row>
        <row r="257">
          <cell r="C257" t="str">
            <v>Abo</v>
          </cell>
        </row>
        <row r="260">
          <cell r="C260" t="str">
            <v>Bualale</v>
          </cell>
        </row>
        <row r="263">
          <cell r="C263" t="str">
            <v>Baguia</v>
          </cell>
        </row>
        <row r="266">
          <cell r="C266" t="str">
            <v>Afaca</v>
          </cell>
        </row>
        <row r="269">
          <cell r="C269" t="str">
            <v>Abafala</v>
          </cell>
        </row>
        <row r="272">
          <cell r="C272" t="str">
            <v>Letemumo</v>
          </cell>
        </row>
        <row r="275">
          <cell r="C275" t="str">
            <v>Laisor. De Cima</v>
          </cell>
        </row>
        <row r="278">
          <cell r="C278" t="str">
            <v>Laisor. De Baixo</v>
          </cell>
        </row>
        <row r="281">
          <cell r="C281" t="str">
            <v>Namanei</v>
          </cell>
        </row>
        <row r="284">
          <cell r="C284" t="str">
            <v>Lacoliu</v>
          </cell>
        </row>
        <row r="287">
          <cell r="C287" t="str">
            <v>Maluro</v>
          </cell>
        </row>
        <row r="293">
          <cell r="C293" t="str">
            <v>Guruca</v>
          </cell>
        </row>
        <row r="296">
          <cell r="C296" t="str">
            <v>Lelalai</v>
          </cell>
        </row>
        <row r="299">
          <cell r="C299" t="str">
            <v>Uaitame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gres Infras"/>
      <sheetName val="Progres Operasional"/>
    </sheetNames>
    <sheetDataSet>
      <sheetData sheetId="0">
        <row r="11">
          <cell r="E11">
            <v>34270</v>
          </cell>
        </row>
        <row r="12">
          <cell r="E12">
            <v>34270</v>
          </cell>
        </row>
        <row r="13">
          <cell r="E13">
            <v>34270</v>
          </cell>
          <cell r="H13">
            <v>15392.3</v>
          </cell>
        </row>
        <row r="14">
          <cell r="E14">
            <v>38047</v>
          </cell>
        </row>
        <row r="15">
          <cell r="E15">
            <v>38047</v>
          </cell>
        </row>
        <row r="16">
          <cell r="E16">
            <v>38047</v>
          </cell>
        </row>
        <row r="17">
          <cell r="E17">
            <v>34520</v>
          </cell>
        </row>
        <row r="18">
          <cell r="E18">
            <v>34520</v>
          </cell>
        </row>
        <row r="20">
          <cell r="E20">
            <v>30743</v>
          </cell>
        </row>
        <row r="21">
          <cell r="E21">
            <v>34270</v>
          </cell>
        </row>
        <row r="22">
          <cell r="E22">
            <v>34270</v>
          </cell>
        </row>
        <row r="23">
          <cell r="E23">
            <v>34270</v>
          </cell>
        </row>
        <row r="24">
          <cell r="E24">
            <v>38047</v>
          </cell>
        </row>
        <row r="25">
          <cell r="E25">
            <v>30743</v>
          </cell>
        </row>
        <row r="26">
          <cell r="E26">
            <v>34270</v>
          </cell>
        </row>
        <row r="27">
          <cell r="E27">
            <v>34270</v>
          </cell>
        </row>
        <row r="28">
          <cell r="E28">
            <v>34270</v>
          </cell>
        </row>
        <row r="29">
          <cell r="E29">
            <v>34270</v>
          </cell>
        </row>
        <row r="30">
          <cell r="E30">
            <v>34270</v>
          </cell>
        </row>
        <row r="31">
          <cell r="E31">
            <v>34270</v>
          </cell>
        </row>
        <row r="32">
          <cell r="E32">
            <v>34270</v>
          </cell>
        </row>
        <row r="33">
          <cell r="E33">
            <v>34270</v>
          </cell>
        </row>
        <row r="34">
          <cell r="E34">
            <v>38047</v>
          </cell>
        </row>
        <row r="36">
          <cell r="E36">
            <v>38547</v>
          </cell>
        </row>
        <row r="37">
          <cell r="E37">
            <v>34520</v>
          </cell>
        </row>
        <row r="38">
          <cell r="E38">
            <v>34770</v>
          </cell>
          <cell r="H38">
            <v>5579.25</v>
          </cell>
        </row>
        <row r="39">
          <cell r="E39">
            <v>38547</v>
          </cell>
        </row>
        <row r="40">
          <cell r="E40">
            <v>30993</v>
          </cell>
          <cell r="H40">
            <v>455</v>
          </cell>
        </row>
        <row r="41">
          <cell r="E41">
            <v>38297</v>
          </cell>
        </row>
        <row r="42">
          <cell r="E42">
            <v>30743</v>
          </cell>
        </row>
        <row r="43">
          <cell r="E43">
            <v>30743</v>
          </cell>
        </row>
        <row r="44">
          <cell r="E44">
            <v>38547</v>
          </cell>
        </row>
        <row r="45">
          <cell r="E45">
            <v>34520</v>
          </cell>
        </row>
        <row r="46">
          <cell r="E46">
            <v>34520</v>
          </cell>
        </row>
        <row r="48">
          <cell r="E48">
            <v>37797</v>
          </cell>
        </row>
        <row r="49">
          <cell r="E49">
            <v>37797</v>
          </cell>
        </row>
        <row r="50">
          <cell r="E50">
            <v>37797</v>
          </cell>
        </row>
        <row r="51">
          <cell r="E51">
            <v>37651</v>
          </cell>
        </row>
        <row r="52">
          <cell r="E52">
            <v>41574</v>
          </cell>
        </row>
        <row r="53">
          <cell r="E53">
            <v>37797</v>
          </cell>
        </row>
        <row r="54">
          <cell r="E54">
            <v>34270</v>
          </cell>
        </row>
        <row r="55">
          <cell r="E55">
            <v>37797</v>
          </cell>
        </row>
        <row r="56">
          <cell r="E56">
            <v>34270</v>
          </cell>
        </row>
        <row r="57">
          <cell r="E57">
            <v>34270</v>
          </cell>
        </row>
        <row r="59">
          <cell r="E59">
            <v>34270</v>
          </cell>
        </row>
        <row r="60">
          <cell r="E60">
            <v>30743</v>
          </cell>
        </row>
        <row r="61">
          <cell r="E61">
            <v>30743</v>
          </cell>
          <cell r="H61">
            <v>13039</v>
          </cell>
        </row>
        <row r="62">
          <cell r="E62">
            <v>30743</v>
          </cell>
        </row>
        <row r="63">
          <cell r="E63">
            <v>34270</v>
          </cell>
          <cell r="H63">
            <v>5683.02</v>
          </cell>
        </row>
        <row r="64">
          <cell r="E64">
            <v>30743</v>
          </cell>
        </row>
        <row r="65">
          <cell r="E65">
            <v>41824</v>
          </cell>
        </row>
        <row r="67">
          <cell r="E67">
            <v>38047</v>
          </cell>
        </row>
        <row r="68">
          <cell r="E68">
            <v>34520</v>
          </cell>
        </row>
        <row r="69">
          <cell r="E69">
            <v>38047</v>
          </cell>
        </row>
        <row r="70">
          <cell r="E70">
            <v>38047</v>
          </cell>
        </row>
        <row r="71">
          <cell r="E71">
            <v>34270</v>
          </cell>
        </row>
        <row r="72">
          <cell r="E72">
            <v>38047</v>
          </cell>
        </row>
        <row r="73">
          <cell r="E73">
            <v>34270</v>
          </cell>
        </row>
        <row r="74">
          <cell r="E74">
            <v>34520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M 4 2023"/>
      <sheetName val="POM 4 2023 BA PDF"/>
      <sheetName val="Tra. 2025"/>
      <sheetName val="Sheet1"/>
      <sheetName val="POM 5 2025 (2)"/>
      <sheetName val="LISTA FINAL PRIORIDADE 2023"/>
      <sheetName val="Sheet2"/>
      <sheetName val="PRIORIDADE BEE MOOS 2023"/>
    </sheetNames>
    <sheetDataSet>
      <sheetData sheetId="0"/>
      <sheetData sheetId="1"/>
      <sheetData sheetId="2">
        <row r="22">
          <cell r="J22">
            <v>0</v>
          </cell>
        </row>
        <row r="23">
          <cell r="J23">
            <v>12</v>
          </cell>
          <cell r="K23">
            <v>2</v>
          </cell>
        </row>
        <row r="24">
          <cell r="J24">
            <v>0</v>
          </cell>
        </row>
        <row r="25">
          <cell r="J25">
            <v>0</v>
          </cell>
        </row>
        <row r="26">
          <cell r="J26">
            <v>0</v>
          </cell>
        </row>
        <row r="28">
          <cell r="J28">
            <v>0</v>
          </cell>
        </row>
        <row r="35">
          <cell r="J35">
            <v>12</v>
          </cell>
          <cell r="K35">
            <v>2</v>
          </cell>
        </row>
        <row r="43">
          <cell r="J43">
            <v>18</v>
          </cell>
          <cell r="K43">
            <v>1</v>
          </cell>
        </row>
        <row r="46">
          <cell r="J46">
            <v>33</v>
          </cell>
        </row>
        <row r="47">
          <cell r="J47">
            <v>13</v>
          </cell>
        </row>
        <row r="52">
          <cell r="J52">
            <v>9</v>
          </cell>
        </row>
        <row r="62">
          <cell r="J62">
            <v>10</v>
          </cell>
        </row>
        <row r="72">
          <cell r="J72">
            <v>30</v>
          </cell>
        </row>
        <row r="76">
          <cell r="J76">
            <v>5</v>
          </cell>
        </row>
        <row r="78">
          <cell r="J78">
            <v>21</v>
          </cell>
        </row>
        <row r="81">
          <cell r="J81">
            <v>5</v>
          </cell>
        </row>
        <row r="85">
          <cell r="J85">
            <v>4</v>
          </cell>
        </row>
        <row r="86">
          <cell r="J86">
            <v>35</v>
          </cell>
          <cell r="K86">
            <v>30</v>
          </cell>
        </row>
        <row r="87">
          <cell r="J87">
            <v>20</v>
          </cell>
        </row>
        <row r="88">
          <cell r="J88">
            <v>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klu V"/>
      <sheetName val="Siklu 5"/>
      <sheetName val="UKL-2"/>
      <sheetName val="RSS4"/>
      <sheetName val="Siklu VI"/>
      <sheetName val="Siklu VII 2025"/>
      <sheetName val="Sumariu"/>
      <sheetName val="PROJETU LAO HELA UPDATE 2725 "/>
      <sheetName val="PROJETU LAO HELA UPDATE 272 (2)"/>
      <sheetName val="Lista UNP-2"/>
    </sheetNames>
    <sheetDataSet>
      <sheetData sheetId="0"/>
      <sheetData sheetId="1"/>
      <sheetData sheetId="2"/>
      <sheetData sheetId="3"/>
      <sheetData sheetId="4"/>
      <sheetData sheetId="5">
        <row r="46">
          <cell r="J46">
            <v>0</v>
          </cell>
        </row>
        <row r="47">
          <cell r="J47">
            <v>0</v>
          </cell>
        </row>
        <row r="51">
          <cell r="J51">
            <v>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KAP PROJEITU KADA SUKU"/>
      <sheetName val="REKAP PROJEITU SUKU_2021-2024_A"/>
      <sheetName val="REKAP PROJEITU SUKU_2021-2024"/>
      <sheetName val="ATIVIDADE KADA SIKLUS 2021-2024"/>
      <sheetName val="REKAP ATIVIDADE KS 021-2024"/>
      <sheetName val="FUNDUS SUKU IHA BRANKAS"/>
      <sheetName val="ATIVIDADE KAD SETOR 2021-2024"/>
      <sheetName val="SUMARIU KADA POSTU 2021-2024_SA"/>
      <sheetName val="SUMARIU KADA POSTU 2021-2024_LA"/>
      <sheetName val="SUMARIU KADA POSTU 2021-2024 gr"/>
      <sheetName val="Sheet1"/>
      <sheetName val="KADA SIKLUS_2021-2024"/>
      <sheetName val="SUMARIU KADA POSTU 2021-2024"/>
      <sheetName val="REKAP KADA POSTU"/>
      <sheetName val="POSTU BAGUIA_2021-2024"/>
      <sheetName val="POSTU BAUCAU VILA_2021-2024"/>
      <sheetName val="POSTU LAGA_2021-2024"/>
      <sheetName val="POSTU QUELICAI_2021-2024"/>
      <sheetName val="POSTU VEMASSE_2021-20"/>
      <sheetName val="POSTU VENILALE_2021-2024"/>
      <sheetName val="001 SETOR SAUDE"/>
      <sheetName val="002 SETOR BEE NO SANEAMENTU"/>
      <sheetName val="003 SETOR EDUKASAUN NO DESPORTU"/>
      <sheetName val="004 SETOR AGRIKULTURA"/>
      <sheetName val="005 SETOR DALAN"/>
      <sheetName val="006 UNP"/>
      <sheetName val="007 SETOR MANUTENSAUN"/>
      <sheetName val="008 SETOR SELUK - REGULER"/>
      <sheetName val="008 SETOR SELUK - RSS"/>
    </sheetNames>
    <sheetDataSet>
      <sheetData sheetId="0" refreshError="1"/>
      <sheetData sheetId="1" refreshError="1"/>
      <sheetData sheetId="2">
        <row r="87">
          <cell r="Z87">
            <v>0.95828124999999997</v>
          </cell>
          <cell r="AA87">
            <v>0.99081845744450514</v>
          </cell>
        </row>
        <row r="88">
          <cell r="O88">
            <v>5010697.42</v>
          </cell>
          <cell r="Q88">
            <v>5044628.6099999994</v>
          </cell>
          <cell r="R88">
            <v>3795100.4700000007</v>
          </cell>
        </row>
        <row r="182">
          <cell r="Z182">
            <v>0.98188131313131322</v>
          </cell>
          <cell r="AA182">
            <v>0.9788574816520953</v>
          </cell>
        </row>
        <row r="183">
          <cell r="O183">
            <v>4375723.0099999988</v>
          </cell>
          <cell r="Q183">
            <v>4391829.7799999993</v>
          </cell>
          <cell r="R183">
            <v>3832344.9400000004</v>
          </cell>
        </row>
        <row r="243">
          <cell r="Z243">
            <v>0.99987031250000002</v>
          </cell>
          <cell r="AA243">
            <v>0.99321477680225545</v>
          </cell>
        </row>
        <row r="244">
          <cell r="O244">
            <v>3200255.2019999987</v>
          </cell>
          <cell r="Q244">
            <v>3220054.7519999989</v>
          </cell>
          <cell r="R244">
            <v>2842317.4819999994</v>
          </cell>
        </row>
        <row r="284">
          <cell r="Z284">
            <v>0.97166666666666668</v>
          </cell>
          <cell r="AA284">
            <v>0.96985136235210023</v>
          </cell>
        </row>
        <row r="357">
          <cell r="Z357">
            <v>0.95833333333333337</v>
          </cell>
          <cell r="AA357">
            <v>0.98698944875408456</v>
          </cell>
        </row>
        <row r="366">
          <cell r="Z366">
            <v>0.97776473526473517</v>
          </cell>
          <cell r="AA366">
            <v>0.98738676021958249</v>
          </cell>
        </row>
        <row r="367">
          <cell r="O367">
            <v>1507269.81</v>
          </cell>
          <cell r="Q367">
            <v>1512748.4800000002</v>
          </cell>
          <cell r="R367">
            <v>1079012.3199999998</v>
          </cell>
        </row>
        <row r="425">
          <cell r="Z425">
            <v>1</v>
          </cell>
          <cell r="AA425">
            <v>0.98435922817599819</v>
          </cell>
        </row>
        <row r="426">
          <cell r="O426">
            <v>2710769.16</v>
          </cell>
          <cell r="Q426">
            <v>2762569.8100000005</v>
          </cell>
          <cell r="R426">
            <v>2430328.7800000003</v>
          </cell>
        </row>
        <row r="484">
          <cell r="Z484">
            <v>1</v>
          </cell>
          <cell r="AA484">
            <v>0.98087388000089071</v>
          </cell>
        </row>
        <row r="485">
          <cell r="O485">
            <v>3175298.17</v>
          </cell>
          <cell r="Q485">
            <v>3193430.78</v>
          </cell>
          <cell r="R485">
            <v>2875037.52</v>
          </cell>
        </row>
      </sheetData>
      <sheetData sheetId="3"/>
      <sheetData sheetId="4" refreshError="1"/>
      <sheetData sheetId="5" refreshError="1"/>
      <sheetData sheetId="6">
        <row r="13">
          <cell r="O13">
            <v>215898.65</v>
          </cell>
          <cell r="Q13">
            <v>215898.65</v>
          </cell>
          <cell r="R13">
            <v>132172.16</v>
          </cell>
        </row>
        <row r="98">
          <cell r="O98">
            <v>2159713.2799999998</v>
          </cell>
          <cell r="Q98">
            <v>2177009.0499999998</v>
          </cell>
          <cell r="R98">
            <v>1549311.3399999999</v>
          </cell>
        </row>
        <row r="140">
          <cell r="O140">
            <v>1485769.4499999997</v>
          </cell>
          <cell r="Q140">
            <v>1518982.4199999997</v>
          </cell>
          <cell r="R140">
            <v>912942.51000000013</v>
          </cell>
        </row>
        <row r="160">
          <cell r="O160">
            <v>771683.96000000008</v>
          </cell>
          <cell r="Q160">
            <v>791000.34000000008</v>
          </cell>
          <cell r="R160">
            <v>387090.35</v>
          </cell>
        </row>
        <row r="276">
          <cell r="O276">
            <v>4607872.49</v>
          </cell>
          <cell r="Q276">
            <v>4672245.43</v>
          </cell>
          <cell r="R276">
            <v>2894320.1999999997</v>
          </cell>
        </row>
      </sheetData>
      <sheetData sheetId="7">
        <row r="113">
          <cell r="C113" t="str">
            <v>BAGUIA</v>
          </cell>
          <cell r="M113">
            <v>0.75230522668744115</v>
          </cell>
        </row>
        <row r="114">
          <cell r="C114" t="str">
            <v>BAUCAU VILA</v>
          </cell>
          <cell r="M114">
            <v>0.87260780403014637</v>
          </cell>
        </row>
        <row r="115">
          <cell r="C115" t="str">
            <v>LAGA</v>
          </cell>
          <cell r="M115">
            <v>0.88269228348822815</v>
          </cell>
        </row>
        <row r="116">
          <cell r="C116" t="str">
            <v>MATEBIAN</v>
          </cell>
        </row>
        <row r="117">
          <cell r="C117" t="str">
            <v>QUELICAI ANTIGU</v>
          </cell>
        </row>
        <row r="118">
          <cell r="C118" t="str">
            <v>QUELICAI</v>
          </cell>
          <cell r="M118">
            <v>0.71327939460233314</v>
          </cell>
        </row>
        <row r="119">
          <cell r="C119" t="str">
            <v>VEMASSE</v>
          </cell>
          <cell r="M119">
            <v>0.87973479301867841</v>
          </cell>
        </row>
        <row r="120">
          <cell r="C120" t="str">
            <v>VENILALE</v>
          </cell>
          <cell r="M120">
            <v>0.90029742871082374</v>
          </cell>
        </row>
        <row r="162">
          <cell r="C162" t="str">
            <v>SAUDE</v>
          </cell>
          <cell r="M162">
            <v>0.61219539816483337</v>
          </cell>
        </row>
        <row r="163">
          <cell r="C163" t="str">
            <v>BEE NO SANEAMENTU</v>
          </cell>
          <cell r="M163">
            <v>0.71166968276957787</v>
          </cell>
        </row>
        <row r="164">
          <cell r="C164" t="str">
            <v>EDUKASAUN NO DESPORTU</v>
          </cell>
          <cell r="M164">
            <v>0.60102243316285409</v>
          </cell>
        </row>
        <row r="165">
          <cell r="C165" t="str">
            <v>AGRIKULTURA, SEGURANSA ALIMENTAR NO BUKA MORIS</v>
          </cell>
          <cell r="M165">
            <v>0.4893681208784309</v>
          </cell>
        </row>
        <row r="166">
          <cell r="C166" t="str">
            <v>DALAN, PONTE NO KONTROLA DE CHEIAS</v>
          </cell>
          <cell r="M166">
            <v>0.61947092535333703</v>
          </cell>
        </row>
        <row r="167">
          <cell r="C167" t="str">
            <v>UNP I</v>
          </cell>
          <cell r="M167">
            <v>0.99514886720444451</v>
          </cell>
        </row>
        <row r="168">
          <cell r="C168" t="str">
            <v>UNP II</v>
          </cell>
          <cell r="M168">
            <v>0.94479790870338898</v>
          </cell>
        </row>
        <row r="169">
          <cell r="C169" t="str">
            <v>UNP PLUS A</v>
          </cell>
          <cell r="M169">
            <v>0.88766343589743602</v>
          </cell>
        </row>
        <row r="170">
          <cell r="C170" t="str">
            <v>UNP PLUS B</v>
          </cell>
          <cell r="M170" t="e">
            <v>#DIV/0!</v>
          </cell>
        </row>
        <row r="171">
          <cell r="C171" t="str">
            <v>MANUTENSAUN</v>
          </cell>
          <cell r="M171">
            <v>0.34149580816660374</v>
          </cell>
        </row>
        <row r="172">
          <cell r="C172" t="str">
            <v>SELUK (REGULER)</v>
          </cell>
          <cell r="M172">
            <v>0.64249047075026289</v>
          </cell>
        </row>
        <row r="173">
          <cell r="C173" t="str">
            <v>SELUK (RSS)</v>
          </cell>
          <cell r="M173">
            <v>0.87337891074671914</v>
          </cell>
        </row>
      </sheetData>
      <sheetData sheetId="8">
        <row r="138">
          <cell r="C138" t="str">
            <v>SAUDE</v>
          </cell>
          <cell r="F138">
            <v>215898.65</v>
          </cell>
          <cell r="H138">
            <v>132172.16</v>
          </cell>
          <cell r="I138">
            <v>83726.489999999991</v>
          </cell>
        </row>
        <row r="139">
          <cell r="C139" t="str">
            <v>BEE NO SANEAMENTU</v>
          </cell>
          <cell r="F139">
            <v>2159713.2799999998</v>
          </cell>
          <cell r="H139">
            <v>1549311.3399999999</v>
          </cell>
          <cell r="I139">
            <v>627697.71</v>
          </cell>
        </row>
        <row r="140">
          <cell r="C140" t="str">
            <v>EDUKASAUN NO DESPORTU</v>
          </cell>
          <cell r="F140">
            <v>1485769.4499999997</v>
          </cell>
          <cell r="H140">
            <v>912942.51000000013</v>
          </cell>
          <cell r="I140">
            <v>606039.90999999957</v>
          </cell>
        </row>
        <row r="141">
          <cell r="C141" t="str">
            <v>AGRIKULTURA, SEGURANSA ALIMENTAR NO BUKA MORIS</v>
          </cell>
          <cell r="F141">
            <v>771683.96000000008</v>
          </cell>
          <cell r="H141">
            <v>387090.35</v>
          </cell>
          <cell r="I141">
            <v>403909.99000000011</v>
          </cell>
        </row>
        <row r="142">
          <cell r="C142" t="str">
            <v>DALAN, PONTE NO KONTROLA DE CHEIAS</v>
          </cell>
          <cell r="F142">
            <v>4607872.49</v>
          </cell>
          <cell r="H142">
            <v>2894320.1999999997</v>
          </cell>
          <cell r="I142">
            <v>1777925.23</v>
          </cell>
        </row>
        <row r="143">
          <cell r="C143" t="str">
            <v>UNP I</v>
          </cell>
          <cell r="F143">
            <v>3015372</v>
          </cell>
          <cell r="H143">
            <v>3000744.0300000003</v>
          </cell>
          <cell r="I143">
            <v>14627.969999999739</v>
          </cell>
        </row>
        <row r="144">
          <cell r="C144" t="str">
            <v>UNP II</v>
          </cell>
          <cell r="F144">
            <v>9419802</v>
          </cell>
          <cell r="H144">
            <v>8899809.2300000004</v>
          </cell>
          <cell r="I144">
            <v>519992.76999999955</v>
          </cell>
        </row>
        <row r="145">
          <cell r="C145" t="str">
            <v>UNP PLUS A</v>
          </cell>
          <cell r="F145">
            <v>975000</v>
          </cell>
          <cell r="H145">
            <v>865471.85000000009</v>
          </cell>
          <cell r="I145">
            <v>109528.14999999991</v>
          </cell>
        </row>
        <row r="146">
          <cell r="C146" t="str">
            <v>UNP PLUS B</v>
          </cell>
          <cell r="F146">
            <v>0</v>
          </cell>
          <cell r="H146">
            <v>0</v>
          </cell>
          <cell r="I146">
            <v>0</v>
          </cell>
        </row>
        <row r="147">
          <cell r="C147" t="str">
            <v>SELUK (REGULER)</v>
          </cell>
          <cell r="F147">
            <v>88249.34</v>
          </cell>
          <cell r="H147">
            <v>56699.360000000001</v>
          </cell>
          <cell r="I147">
            <v>31549.979999999996</v>
          </cell>
        </row>
        <row r="148">
          <cell r="C148" t="str">
            <v>SELUK (RSS)</v>
          </cell>
          <cell r="F148">
            <v>390910</v>
          </cell>
          <cell r="H148">
            <v>341412.55</v>
          </cell>
          <cell r="I148">
            <v>49497.450000000012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Regina Yomima" id="{C577478F-86B8-41A9-A9A3-88006665A6E7}" userId="S::regina.yomima@partisipa.tl::ff847143-bd2c-4f6a-8e5e-e2e01a4a0eaa" providerId="AD"/>
  <person displayName="Boaventura Soares" id="{A1F37456-C821-46FE-8493-E7C09E9A3412}" userId="S::boaventura.soares@partisipa.tl::d56ce0aa-ecc0-4550-8e1e-56741032e68a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W216" dT="2024-12-18T06:06:45.50" personId="{A1F37456-C821-46FE-8493-E7C09E9A3412}" id="{11AD99AE-BFF6-428D-9AEE-C28E9A36E4BA}">
    <text>EhD M=1</text>
  </threadedComment>
  <threadedComment ref="D371" dT="2025-06-23T06:27:38.97" personId="{C577478F-86B8-41A9-A9A3-88006665A6E7}" id="{69E33573-F418-4C10-96A8-C82CC4E70565}">
    <text>Tama lista negativu,mais sidauk muda perioridade</text>
  </threadedComment>
  <threadedComment ref="D379" dT="2025-06-23T06:25:15.40" personId="{C577478F-86B8-41A9-A9A3-88006665A6E7}" id="{E0B72E2D-7E61-4D6C-92CF-3FEC963867D3}">
    <text>Tama lista negativu,perioridade troka ona ba irigasaun</text>
  </threadedComment>
  <threadedComment ref="D388" dT="2025-06-23T06:27:14.38" personId="{C577478F-86B8-41A9-A9A3-88006665A6E7}" id="{997A3A61-76B4-4C75-87FE-5C1CFD522535}">
    <text xml:space="preserve">Tama lista negativu,mais sidauk troka perioridade
</text>
  </threadedComment>
  <threadedComment ref="D395" dT="2025-06-23T06:25:49.28" personId="{C577478F-86B8-41A9-A9A3-88006665A6E7}" id="{05754CA4-D418-4E7D-8F21-E003702FF889}">
    <text>Tama lista negativu,Moru escola troka ba drainase hada fatuk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Microsoft_Excel_Worksheet.xlsx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5.xml"/><Relationship Id="rId4" Type="http://schemas.openxmlformats.org/officeDocument/2006/relationships/image" Target="../media/image2.wmf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Microsoft_Excel_Worksheet1.xlsx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6.xml"/><Relationship Id="rId4" Type="http://schemas.openxmlformats.org/officeDocument/2006/relationships/image" Target="../media/image2.w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>
    <pageSetUpPr fitToPage="1"/>
  </sheetPr>
  <dimension ref="A8:AB511"/>
  <sheetViews>
    <sheetView tabSelected="1" view="pageBreakPreview" topLeftCell="A130" zoomScale="82" zoomScaleNormal="64" zoomScaleSheetLayoutView="82" workbookViewId="0">
      <selection activeCell="T508" sqref="T508"/>
    </sheetView>
  </sheetViews>
  <sheetFormatPr defaultColWidth="8.54296875" defaultRowHeight="13"/>
  <cols>
    <col min="1" max="1" width="5.453125" style="4" customWidth="1"/>
    <col min="2" max="2" width="14.7265625" style="4" customWidth="1"/>
    <col min="3" max="3" width="15.81640625" style="144" bestFit="1" customWidth="1"/>
    <col min="4" max="4" width="21" style="4" bestFit="1" customWidth="1"/>
    <col min="5" max="5" width="10.7265625" style="116" customWidth="1"/>
    <col min="6" max="6" width="8.54296875" style="116" customWidth="1"/>
    <col min="7" max="7" width="30.26953125" style="193" customWidth="1"/>
    <col min="8" max="8" width="40.1796875" style="193" customWidth="1"/>
    <col min="9" max="9" width="16.54296875" style="116" customWidth="1"/>
    <col min="10" max="10" width="8.81640625" style="116" customWidth="1"/>
    <col min="11" max="11" width="17.26953125" style="141" hidden="1" customWidth="1"/>
    <col min="12" max="12" width="12" style="141" hidden="1" customWidth="1"/>
    <col min="13" max="13" width="16.453125" style="141" hidden="1" customWidth="1"/>
    <col min="14" max="14" width="18.453125" style="141" hidden="1" customWidth="1"/>
    <col min="15" max="15" width="18.54296875" style="141" hidden="1" customWidth="1"/>
    <col min="16" max="16" width="12.81640625" style="141" hidden="1" customWidth="1"/>
    <col min="17" max="17" width="10.54296875" style="142" hidden="1" customWidth="1"/>
    <col min="18" max="18" width="14.1796875" style="142" bestFit="1" customWidth="1"/>
    <col min="19" max="19" width="10.81640625" style="143" customWidth="1"/>
    <col min="20" max="20" width="10.1796875" style="143" customWidth="1"/>
    <col min="21" max="21" width="8" style="116" bestFit="1" customWidth="1"/>
    <col min="22" max="22" width="8.54296875" style="116" customWidth="1"/>
    <col min="23" max="23" width="7.54296875" style="116" bestFit="1" customWidth="1"/>
    <col min="24" max="24" width="61.54296875" style="4" bestFit="1" customWidth="1"/>
    <col min="25" max="26" width="8.54296875" style="4"/>
    <col min="27" max="27" width="13.7265625" style="4" bestFit="1" customWidth="1"/>
    <col min="28" max="16384" width="8.54296875" style="4"/>
  </cols>
  <sheetData>
    <row r="8" spans="1:25" ht="20.149999999999999" customHeight="1">
      <c r="A8" s="385" t="s">
        <v>0</v>
      </c>
      <c r="B8" s="385"/>
      <c r="C8" s="385"/>
      <c r="D8" s="385"/>
      <c r="E8" s="385"/>
      <c r="F8" s="385"/>
      <c r="G8" s="386"/>
      <c r="H8" s="386"/>
      <c r="I8" s="385"/>
      <c r="J8" s="385"/>
      <c r="K8" s="385"/>
      <c r="L8" s="385"/>
      <c r="M8" s="385"/>
      <c r="N8" s="385"/>
      <c r="O8" s="385"/>
      <c r="P8" s="385"/>
      <c r="Q8" s="385"/>
      <c r="R8" s="385"/>
      <c r="S8" s="385"/>
      <c r="T8" s="385"/>
      <c r="U8" s="385"/>
      <c r="V8" s="385"/>
      <c r="W8" s="385"/>
      <c r="X8" s="3"/>
      <c r="Y8" s="3"/>
    </row>
    <row r="9" spans="1:25" ht="20.149999999999999" customHeight="1">
      <c r="A9" s="385" t="s">
        <v>1</v>
      </c>
      <c r="B9" s="385"/>
      <c r="C9" s="385"/>
      <c r="D9" s="385"/>
      <c r="E9" s="385"/>
      <c r="F9" s="385"/>
      <c r="G9" s="386"/>
      <c r="H9" s="386"/>
      <c r="I9" s="385"/>
      <c r="J9" s="385"/>
      <c r="K9" s="385"/>
      <c r="L9" s="385"/>
      <c r="M9" s="385"/>
      <c r="N9" s="385"/>
      <c r="O9" s="385"/>
      <c r="P9" s="385"/>
      <c r="Q9" s="385"/>
      <c r="R9" s="385"/>
      <c r="S9" s="385"/>
      <c r="T9" s="385"/>
      <c r="U9" s="385"/>
      <c r="V9" s="385"/>
      <c r="W9" s="385"/>
      <c r="X9" s="3"/>
      <c r="Y9" s="3"/>
    </row>
    <row r="10" spans="1:25" ht="20.9" customHeight="1" thickBot="1">
      <c r="A10" s="385" t="s">
        <v>2</v>
      </c>
      <c r="B10" s="385"/>
      <c r="C10" s="385"/>
      <c r="D10" s="385"/>
      <c r="E10" s="385"/>
      <c r="F10" s="385"/>
      <c r="G10" s="386"/>
      <c r="H10" s="386"/>
      <c r="I10" s="385"/>
      <c r="J10" s="385"/>
      <c r="K10" s="385"/>
      <c r="L10" s="385"/>
      <c r="M10" s="385"/>
      <c r="N10" s="385"/>
      <c r="O10" s="385"/>
      <c r="P10" s="385"/>
      <c r="Q10" s="385"/>
      <c r="R10" s="385"/>
      <c r="S10" s="385"/>
      <c r="T10" s="385"/>
      <c r="U10" s="385"/>
      <c r="V10" s="385"/>
      <c r="W10" s="385"/>
      <c r="X10" s="3"/>
      <c r="Y10" s="3"/>
    </row>
    <row r="11" spans="1:25" ht="16" thickBot="1">
      <c r="A11" s="5" t="s">
        <v>665</v>
      </c>
      <c r="B11" s="6"/>
      <c r="C11" s="7"/>
      <c r="D11" s="8"/>
      <c r="E11" s="2"/>
      <c r="F11" s="2"/>
      <c r="G11" s="194"/>
      <c r="H11" s="194"/>
      <c r="I11" s="2"/>
      <c r="J11" s="1"/>
      <c r="K11" s="9"/>
      <c r="L11" s="9"/>
      <c r="M11" s="9"/>
      <c r="N11" s="9"/>
      <c r="O11" s="9"/>
      <c r="P11" s="2"/>
      <c r="Q11" s="1"/>
      <c r="R11" s="2"/>
      <c r="S11" s="2"/>
      <c r="T11" s="2"/>
      <c r="U11" s="1"/>
    </row>
    <row r="13" spans="1:25" ht="15.5">
      <c r="A13" s="391" t="s">
        <v>539</v>
      </c>
      <c r="B13" s="391" t="s">
        <v>4</v>
      </c>
      <c r="C13" s="391" t="s">
        <v>5</v>
      </c>
      <c r="D13" s="391" t="s">
        <v>6</v>
      </c>
      <c r="E13" s="390" t="s">
        <v>7</v>
      </c>
      <c r="F13" s="390" t="s">
        <v>8</v>
      </c>
      <c r="G13" s="390" t="s">
        <v>9</v>
      </c>
      <c r="H13" s="390" t="s">
        <v>10</v>
      </c>
      <c r="I13" s="391" t="s">
        <v>11</v>
      </c>
      <c r="J13" s="387" t="s">
        <v>12</v>
      </c>
      <c r="K13" s="387" t="s">
        <v>13</v>
      </c>
      <c r="L13" s="387"/>
      <c r="M13" s="387"/>
      <c r="N13" s="392" t="s">
        <v>14</v>
      </c>
      <c r="O13" s="393" t="s">
        <v>15</v>
      </c>
      <c r="P13" s="387" t="s">
        <v>16</v>
      </c>
      <c r="Q13" s="388" t="s">
        <v>17</v>
      </c>
      <c r="R13" s="388" t="s">
        <v>18</v>
      </c>
      <c r="S13" s="389" t="s">
        <v>19</v>
      </c>
      <c r="T13" s="389" t="s">
        <v>20</v>
      </c>
      <c r="U13" s="389" t="s">
        <v>21</v>
      </c>
      <c r="V13" s="389"/>
      <c r="W13" s="389"/>
      <c r="X13" s="382" t="s">
        <v>656</v>
      </c>
    </row>
    <row r="14" spans="1:25" ht="33.75" customHeight="1">
      <c r="A14" s="391"/>
      <c r="B14" s="391"/>
      <c r="C14" s="391"/>
      <c r="D14" s="391"/>
      <c r="E14" s="390"/>
      <c r="F14" s="390"/>
      <c r="G14" s="390"/>
      <c r="H14" s="390"/>
      <c r="I14" s="391"/>
      <c r="J14" s="387"/>
      <c r="K14" s="181" t="s">
        <v>22</v>
      </c>
      <c r="L14" s="181" t="s">
        <v>23</v>
      </c>
      <c r="M14" s="182" t="s">
        <v>24</v>
      </c>
      <c r="N14" s="392"/>
      <c r="O14" s="393"/>
      <c r="P14" s="387"/>
      <c r="Q14" s="388"/>
      <c r="R14" s="388"/>
      <c r="S14" s="389"/>
      <c r="T14" s="389"/>
      <c r="U14" s="10" t="s">
        <v>25</v>
      </c>
      <c r="V14" s="10" t="s">
        <v>26</v>
      </c>
      <c r="W14" s="10" t="s">
        <v>27</v>
      </c>
      <c r="X14" s="382"/>
    </row>
    <row r="15" spans="1:25" ht="14.15" customHeight="1">
      <c r="A15" s="180"/>
      <c r="B15" s="180"/>
      <c r="C15" s="184"/>
      <c r="D15" s="180"/>
      <c r="E15" s="180"/>
      <c r="F15" s="180"/>
      <c r="G15" s="195"/>
      <c r="H15" s="195"/>
      <c r="I15" s="180"/>
      <c r="J15" s="181"/>
      <c r="K15" s="181"/>
      <c r="L15" s="182"/>
      <c r="M15" s="182"/>
      <c r="N15" s="139"/>
      <c r="O15" s="182"/>
      <c r="P15" s="182"/>
      <c r="Q15" s="183"/>
      <c r="R15" s="183"/>
      <c r="S15" s="10"/>
      <c r="T15" s="10"/>
      <c r="U15" s="10"/>
      <c r="V15" s="10"/>
      <c r="W15" s="10"/>
    </row>
    <row r="16" spans="1:25" ht="14.15" hidden="1" customHeight="1">
      <c r="A16" s="43">
        <v>1</v>
      </c>
      <c r="B16" s="161" t="s">
        <v>28</v>
      </c>
      <c r="C16" s="161" t="s">
        <v>29</v>
      </c>
      <c r="D16" s="161" t="s">
        <v>30</v>
      </c>
      <c r="E16" s="162">
        <v>7</v>
      </c>
      <c r="F16" s="162"/>
      <c r="G16" s="105" t="s">
        <v>31</v>
      </c>
      <c r="H16" s="105" t="s">
        <v>32</v>
      </c>
      <c r="I16" s="162" t="s">
        <v>33</v>
      </c>
      <c r="J16" s="58">
        <v>1</v>
      </c>
      <c r="K16" s="163">
        <v>0</v>
      </c>
      <c r="L16" s="164"/>
      <c r="M16" s="164">
        <f>K16+L16</f>
        <v>0</v>
      </c>
      <c r="N16" s="165">
        <v>0</v>
      </c>
      <c r="O16" s="166">
        <f>M16-N16</f>
        <v>0</v>
      </c>
      <c r="P16" s="164">
        <v>0</v>
      </c>
      <c r="Q16" s="167" t="e">
        <f>N16/M16</f>
        <v>#DIV/0!</v>
      </c>
      <c r="R16" s="168"/>
      <c r="S16" s="169">
        <v>0</v>
      </c>
      <c r="T16" s="169">
        <v>0</v>
      </c>
      <c r="U16" s="170">
        <v>0</v>
      </c>
      <c r="V16" s="170">
        <v>0</v>
      </c>
      <c r="W16" s="170">
        <v>0</v>
      </c>
    </row>
    <row r="17" spans="1:23" ht="14.15" hidden="1" customHeight="1">
      <c r="A17" s="11">
        <f>A16+1</f>
        <v>2</v>
      </c>
      <c r="B17" s="12" t="s">
        <v>28</v>
      </c>
      <c r="C17" s="12" t="s">
        <v>29</v>
      </c>
      <c r="D17" s="12" t="s">
        <v>34</v>
      </c>
      <c r="E17" s="13">
        <v>7</v>
      </c>
      <c r="F17" s="13"/>
      <c r="G17" s="14" t="s">
        <v>31</v>
      </c>
      <c r="H17" s="14" t="s">
        <v>35</v>
      </c>
      <c r="I17" s="13" t="s">
        <v>33</v>
      </c>
      <c r="J17" s="15">
        <v>1</v>
      </c>
      <c r="K17" s="16">
        <v>0</v>
      </c>
      <c r="L17" s="17"/>
      <c r="M17" s="17">
        <f t="shared" ref="M17:M49" si="0">K17+L17</f>
        <v>0</v>
      </c>
      <c r="N17" s="18">
        <v>0</v>
      </c>
      <c r="O17" s="19">
        <f t="shared" ref="O17:O49" si="1">M17-N17</f>
        <v>0</v>
      </c>
      <c r="P17" s="17">
        <v>0</v>
      </c>
      <c r="Q17" s="20" t="e">
        <f t="shared" ref="Q17:Q72" si="2">N17/M17</f>
        <v>#DIV/0!</v>
      </c>
      <c r="R17" s="21"/>
      <c r="S17" s="22">
        <v>0</v>
      </c>
      <c r="T17" s="22">
        <v>0</v>
      </c>
      <c r="U17" s="23">
        <v>0</v>
      </c>
      <c r="V17" s="23">
        <v>0</v>
      </c>
      <c r="W17" s="23">
        <v>0</v>
      </c>
    </row>
    <row r="18" spans="1:23" ht="14.15" hidden="1" customHeight="1">
      <c r="A18" s="11">
        <f t="shared" ref="A18:A49" si="3">A17+1</f>
        <v>3</v>
      </c>
      <c r="B18" s="12" t="s">
        <v>28</v>
      </c>
      <c r="C18" s="12" t="s">
        <v>29</v>
      </c>
      <c r="D18" s="12" t="s">
        <v>36</v>
      </c>
      <c r="E18" s="13">
        <v>7</v>
      </c>
      <c r="F18" s="13"/>
      <c r="G18" s="14" t="s">
        <v>31</v>
      </c>
      <c r="H18" s="14" t="s">
        <v>37</v>
      </c>
      <c r="I18" s="13" t="s">
        <v>33</v>
      </c>
      <c r="J18" s="15">
        <v>1</v>
      </c>
      <c r="K18" s="16">
        <v>0</v>
      </c>
      <c r="L18" s="17"/>
      <c r="M18" s="17">
        <f t="shared" si="0"/>
        <v>0</v>
      </c>
      <c r="N18" s="18">
        <v>0</v>
      </c>
      <c r="O18" s="19">
        <f t="shared" si="1"/>
        <v>0</v>
      </c>
      <c r="P18" s="17">
        <v>0</v>
      </c>
      <c r="Q18" s="20" t="e">
        <f t="shared" si="2"/>
        <v>#DIV/0!</v>
      </c>
      <c r="R18" s="21"/>
      <c r="S18" s="22">
        <v>0</v>
      </c>
      <c r="T18" s="22">
        <v>0</v>
      </c>
      <c r="U18" s="23">
        <v>0</v>
      </c>
      <c r="V18" s="23">
        <v>0</v>
      </c>
      <c r="W18" s="23">
        <v>0</v>
      </c>
    </row>
    <row r="19" spans="1:23" ht="14.15" hidden="1" customHeight="1">
      <c r="A19" s="11">
        <f t="shared" si="3"/>
        <v>4</v>
      </c>
      <c r="B19" s="24" t="s">
        <v>28</v>
      </c>
      <c r="C19" s="24" t="s">
        <v>29</v>
      </c>
      <c r="D19" s="24" t="s">
        <v>38</v>
      </c>
      <c r="E19" s="13">
        <v>7</v>
      </c>
      <c r="F19" s="13"/>
      <c r="G19" s="14" t="s">
        <v>39</v>
      </c>
      <c r="H19" s="14" t="s">
        <v>40</v>
      </c>
      <c r="I19" s="13" t="s">
        <v>33</v>
      </c>
      <c r="J19" s="15">
        <v>1</v>
      </c>
      <c r="K19" s="16">
        <v>0</v>
      </c>
      <c r="L19" s="17"/>
      <c r="M19" s="17">
        <f t="shared" si="0"/>
        <v>0</v>
      </c>
      <c r="N19" s="18">
        <v>0</v>
      </c>
      <c r="O19" s="19">
        <f t="shared" si="1"/>
        <v>0</v>
      </c>
      <c r="P19" s="17">
        <v>0</v>
      </c>
      <c r="Q19" s="20" t="e">
        <f>N19/M19</f>
        <v>#DIV/0!</v>
      </c>
      <c r="R19" s="21"/>
      <c r="S19" s="22">
        <v>0</v>
      </c>
      <c r="T19" s="22">
        <v>0</v>
      </c>
      <c r="U19" s="23">
        <v>0</v>
      </c>
      <c r="V19" s="23">
        <v>0</v>
      </c>
      <c r="W19" s="23">
        <v>0</v>
      </c>
    </row>
    <row r="20" spans="1:23" ht="14.15" hidden="1" customHeight="1">
      <c r="A20" s="11">
        <f t="shared" si="3"/>
        <v>5</v>
      </c>
      <c r="B20" s="12" t="s">
        <v>28</v>
      </c>
      <c r="C20" s="12" t="s">
        <v>29</v>
      </c>
      <c r="D20" s="12" t="s">
        <v>41</v>
      </c>
      <c r="E20" s="13">
        <v>7</v>
      </c>
      <c r="F20" s="13"/>
      <c r="G20" s="14" t="s">
        <v>31</v>
      </c>
      <c r="H20" s="14" t="s">
        <v>37</v>
      </c>
      <c r="I20" s="13" t="s">
        <v>33</v>
      </c>
      <c r="J20" s="15">
        <v>1</v>
      </c>
      <c r="K20" s="16">
        <v>0</v>
      </c>
      <c r="L20" s="17"/>
      <c r="M20" s="17">
        <f t="shared" si="0"/>
        <v>0</v>
      </c>
      <c r="N20" s="18">
        <v>0</v>
      </c>
      <c r="O20" s="19">
        <f t="shared" si="1"/>
        <v>0</v>
      </c>
      <c r="P20" s="17">
        <v>0</v>
      </c>
      <c r="Q20" s="20" t="e">
        <f>N20/M20</f>
        <v>#DIV/0!</v>
      </c>
      <c r="R20" s="21"/>
      <c r="S20" s="22">
        <v>0</v>
      </c>
      <c r="T20" s="22">
        <v>0</v>
      </c>
      <c r="U20" s="23">
        <v>0</v>
      </c>
      <c r="V20" s="23">
        <v>0</v>
      </c>
      <c r="W20" s="23">
        <v>0</v>
      </c>
    </row>
    <row r="21" spans="1:23" ht="14.15" hidden="1" customHeight="1">
      <c r="A21" s="11">
        <f t="shared" si="3"/>
        <v>6</v>
      </c>
      <c r="B21" s="12" t="s">
        <v>28</v>
      </c>
      <c r="C21" s="12" t="s">
        <v>29</v>
      </c>
      <c r="D21" s="12" t="s">
        <v>42</v>
      </c>
      <c r="E21" s="13">
        <v>7</v>
      </c>
      <c r="F21" s="13"/>
      <c r="G21" s="14" t="s">
        <v>43</v>
      </c>
      <c r="H21" s="14" t="s">
        <v>35</v>
      </c>
      <c r="I21" s="13" t="s">
        <v>44</v>
      </c>
      <c r="J21" s="15">
        <v>1</v>
      </c>
      <c r="K21" s="16">
        <v>0</v>
      </c>
      <c r="L21" s="17"/>
      <c r="M21" s="17">
        <f t="shared" si="0"/>
        <v>0</v>
      </c>
      <c r="N21" s="18">
        <v>0</v>
      </c>
      <c r="O21" s="19">
        <f t="shared" si="1"/>
        <v>0</v>
      </c>
      <c r="P21" s="17">
        <v>0</v>
      </c>
      <c r="Q21" s="20" t="e">
        <f t="shared" si="2"/>
        <v>#DIV/0!</v>
      </c>
      <c r="R21" s="21"/>
      <c r="S21" s="22">
        <v>0</v>
      </c>
      <c r="T21" s="22">
        <v>0</v>
      </c>
      <c r="U21" s="23">
        <v>0</v>
      </c>
      <c r="V21" s="23">
        <v>0</v>
      </c>
      <c r="W21" s="23">
        <v>0</v>
      </c>
    </row>
    <row r="22" spans="1:23" ht="14.15" hidden="1" customHeight="1">
      <c r="A22" s="11">
        <f t="shared" si="3"/>
        <v>7</v>
      </c>
      <c r="B22" s="24" t="s">
        <v>28</v>
      </c>
      <c r="C22" s="24" t="s">
        <v>29</v>
      </c>
      <c r="D22" s="24" t="s">
        <v>45</v>
      </c>
      <c r="E22" s="13">
        <v>7</v>
      </c>
      <c r="F22" s="13"/>
      <c r="G22" s="14" t="s">
        <v>39</v>
      </c>
      <c r="H22" s="14" t="s">
        <v>40</v>
      </c>
      <c r="I22" s="13" t="s">
        <v>33</v>
      </c>
      <c r="J22" s="15">
        <v>1</v>
      </c>
      <c r="K22" s="16">
        <v>0</v>
      </c>
      <c r="L22" s="17"/>
      <c r="M22" s="17">
        <f t="shared" si="0"/>
        <v>0</v>
      </c>
      <c r="N22" s="18">
        <v>0</v>
      </c>
      <c r="O22" s="19">
        <f t="shared" si="1"/>
        <v>0</v>
      </c>
      <c r="P22" s="17">
        <v>0</v>
      </c>
      <c r="Q22" s="20" t="e">
        <f>N22/M22</f>
        <v>#DIV/0!</v>
      </c>
      <c r="R22" s="21"/>
      <c r="S22" s="22">
        <v>0</v>
      </c>
      <c r="T22" s="22">
        <v>0</v>
      </c>
      <c r="U22" s="23">
        <v>0</v>
      </c>
      <c r="V22" s="23">
        <v>0</v>
      </c>
      <c r="W22" s="23">
        <v>0</v>
      </c>
    </row>
    <row r="23" spans="1:23" ht="14.15" hidden="1" customHeight="1">
      <c r="A23" s="11">
        <f t="shared" si="3"/>
        <v>8</v>
      </c>
      <c r="B23" s="12" t="s">
        <v>28</v>
      </c>
      <c r="C23" s="12" t="s">
        <v>29</v>
      </c>
      <c r="D23" s="12" t="s">
        <v>46</v>
      </c>
      <c r="E23" s="13">
        <v>7</v>
      </c>
      <c r="F23" s="13"/>
      <c r="G23" s="14" t="s">
        <v>31</v>
      </c>
      <c r="H23" s="14" t="s">
        <v>32</v>
      </c>
      <c r="I23" s="13" t="s">
        <v>33</v>
      </c>
      <c r="J23" s="15">
        <v>1</v>
      </c>
      <c r="K23" s="16">
        <v>0</v>
      </c>
      <c r="L23" s="17"/>
      <c r="M23" s="17">
        <f t="shared" si="0"/>
        <v>0</v>
      </c>
      <c r="N23" s="18">
        <v>0</v>
      </c>
      <c r="O23" s="19">
        <f t="shared" si="1"/>
        <v>0</v>
      </c>
      <c r="P23" s="17">
        <v>0</v>
      </c>
      <c r="Q23" s="20" t="e">
        <f t="shared" si="2"/>
        <v>#DIV/0!</v>
      </c>
      <c r="R23" s="21"/>
      <c r="S23" s="22">
        <v>0</v>
      </c>
      <c r="T23" s="22">
        <v>0</v>
      </c>
      <c r="U23" s="23">
        <v>0</v>
      </c>
      <c r="V23" s="23">
        <v>0</v>
      </c>
      <c r="W23" s="23">
        <v>0</v>
      </c>
    </row>
    <row r="24" spans="1:23" ht="14.15" hidden="1" customHeight="1">
      <c r="A24" s="11">
        <f t="shared" si="3"/>
        <v>9</v>
      </c>
      <c r="B24" s="12" t="s">
        <v>28</v>
      </c>
      <c r="C24" s="12" t="s">
        <v>29</v>
      </c>
      <c r="D24" s="12" t="s">
        <v>47</v>
      </c>
      <c r="E24" s="13">
        <v>7</v>
      </c>
      <c r="F24" s="13"/>
      <c r="G24" s="14" t="s">
        <v>31</v>
      </c>
      <c r="H24" s="14" t="s">
        <v>37</v>
      </c>
      <c r="I24" s="13" t="s">
        <v>33</v>
      </c>
      <c r="J24" s="15">
        <v>1</v>
      </c>
      <c r="K24" s="16">
        <v>0</v>
      </c>
      <c r="L24" s="17"/>
      <c r="M24" s="17">
        <f t="shared" si="0"/>
        <v>0</v>
      </c>
      <c r="N24" s="18">
        <v>0</v>
      </c>
      <c r="O24" s="19">
        <f t="shared" si="1"/>
        <v>0</v>
      </c>
      <c r="P24" s="17">
        <v>0</v>
      </c>
      <c r="Q24" s="20" t="e">
        <f t="shared" si="2"/>
        <v>#DIV/0!</v>
      </c>
      <c r="R24" s="21"/>
      <c r="S24" s="22">
        <v>0</v>
      </c>
      <c r="T24" s="22">
        <v>0</v>
      </c>
      <c r="U24" s="23">
        <v>0</v>
      </c>
      <c r="V24" s="23">
        <v>0</v>
      </c>
      <c r="W24" s="23">
        <v>0</v>
      </c>
    </row>
    <row r="25" spans="1:23" ht="14.15" hidden="1" customHeight="1">
      <c r="A25" s="11">
        <f t="shared" si="3"/>
        <v>10</v>
      </c>
      <c r="B25" s="12" t="s">
        <v>28</v>
      </c>
      <c r="C25" s="12" t="s">
        <v>29</v>
      </c>
      <c r="D25" s="12" t="s">
        <v>48</v>
      </c>
      <c r="E25" s="13">
        <v>7</v>
      </c>
      <c r="F25" s="13"/>
      <c r="G25" s="14" t="s">
        <v>49</v>
      </c>
      <c r="H25" s="14" t="s">
        <v>50</v>
      </c>
      <c r="I25" s="13" t="s">
        <v>33</v>
      </c>
      <c r="J25" s="15">
        <v>1</v>
      </c>
      <c r="K25" s="16">
        <v>0</v>
      </c>
      <c r="L25" s="17"/>
      <c r="M25" s="17">
        <f t="shared" si="0"/>
        <v>0</v>
      </c>
      <c r="N25" s="18">
        <v>0</v>
      </c>
      <c r="O25" s="19">
        <f t="shared" si="1"/>
        <v>0</v>
      </c>
      <c r="P25" s="17">
        <v>0</v>
      </c>
      <c r="Q25" s="20" t="e">
        <f t="shared" si="2"/>
        <v>#DIV/0!</v>
      </c>
      <c r="R25" s="21"/>
      <c r="S25" s="22">
        <v>0</v>
      </c>
      <c r="T25" s="22">
        <v>0</v>
      </c>
      <c r="U25" s="23">
        <v>0</v>
      </c>
      <c r="V25" s="23">
        <v>0</v>
      </c>
      <c r="W25" s="23">
        <v>0</v>
      </c>
    </row>
    <row r="26" spans="1:23" ht="14.15" hidden="1" customHeight="1">
      <c r="A26" s="11">
        <f t="shared" si="3"/>
        <v>11</v>
      </c>
      <c r="B26" s="12" t="s">
        <v>28</v>
      </c>
      <c r="C26" s="12" t="s">
        <v>29</v>
      </c>
      <c r="D26" s="12" t="s">
        <v>48</v>
      </c>
      <c r="E26" s="13">
        <v>7</v>
      </c>
      <c r="F26" s="13"/>
      <c r="G26" s="14" t="s">
        <v>49</v>
      </c>
      <c r="H26" s="14" t="s">
        <v>50</v>
      </c>
      <c r="I26" s="13" t="s">
        <v>44</v>
      </c>
      <c r="J26" s="15">
        <v>1</v>
      </c>
      <c r="K26" s="16">
        <v>0</v>
      </c>
      <c r="L26" s="17"/>
      <c r="M26" s="17">
        <f t="shared" si="0"/>
        <v>0</v>
      </c>
      <c r="N26" s="18">
        <v>0</v>
      </c>
      <c r="O26" s="19">
        <f t="shared" si="1"/>
        <v>0</v>
      </c>
      <c r="P26" s="17">
        <v>0</v>
      </c>
      <c r="Q26" s="20" t="e">
        <f t="shared" si="2"/>
        <v>#DIV/0!</v>
      </c>
      <c r="R26" s="21"/>
      <c r="S26" s="22">
        <v>0</v>
      </c>
      <c r="T26" s="22">
        <v>0</v>
      </c>
      <c r="U26" s="23">
        <v>0</v>
      </c>
      <c r="V26" s="23">
        <v>0</v>
      </c>
      <c r="W26" s="23">
        <v>0</v>
      </c>
    </row>
    <row r="27" spans="1:23" ht="14.15" hidden="1" customHeight="1">
      <c r="A27" s="11">
        <f t="shared" si="3"/>
        <v>12</v>
      </c>
      <c r="B27" s="12" t="s">
        <v>28</v>
      </c>
      <c r="C27" s="12" t="s">
        <v>29</v>
      </c>
      <c r="D27" s="12" t="s">
        <v>51</v>
      </c>
      <c r="E27" s="13">
        <v>7</v>
      </c>
      <c r="F27" s="13"/>
      <c r="G27" s="14" t="s">
        <v>31</v>
      </c>
      <c r="H27" s="14" t="s">
        <v>37</v>
      </c>
      <c r="I27" s="13" t="s">
        <v>44</v>
      </c>
      <c r="J27" s="15">
        <v>1</v>
      </c>
      <c r="K27" s="16">
        <v>0</v>
      </c>
      <c r="L27" s="17"/>
      <c r="M27" s="17">
        <f t="shared" si="0"/>
        <v>0</v>
      </c>
      <c r="N27" s="18">
        <v>0</v>
      </c>
      <c r="O27" s="19">
        <f t="shared" si="1"/>
        <v>0</v>
      </c>
      <c r="P27" s="17">
        <v>0</v>
      </c>
      <c r="Q27" s="20" t="e">
        <f t="shared" si="2"/>
        <v>#DIV/0!</v>
      </c>
      <c r="R27" s="21"/>
      <c r="S27" s="22">
        <v>0</v>
      </c>
      <c r="T27" s="22">
        <v>0</v>
      </c>
      <c r="U27" s="23">
        <v>0</v>
      </c>
      <c r="V27" s="23">
        <v>0</v>
      </c>
      <c r="W27" s="23">
        <v>0</v>
      </c>
    </row>
    <row r="28" spans="1:23" ht="14.15" hidden="1" customHeight="1">
      <c r="A28" s="11">
        <f t="shared" si="3"/>
        <v>13</v>
      </c>
      <c r="B28" s="12" t="s">
        <v>28</v>
      </c>
      <c r="C28" s="12" t="s">
        <v>29</v>
      </c>
      <c r="D28" s="12" t="s">
        <v>52</v>
      </c>
      <c r="E28" s="13">
        <v>7</v>
      </c>
      <c r="F28" s="13"/>
      <c r="G28" s="14" t="s">
        <v>49</v>
      </c>
      <c r="H28" s="14" t="s">
        <v>50</v>
      </c>
      <c r="I28" s="13" t="s">
        <v>33</v>
      </c>
      <c r="J28" s="15">
        <v>1</v>
      </c>
      <c r="K28" s="16">
        <v>0</v>
      </c>
      <c r="L28" s="17"/>
      <c r="M28" s="17">
        <f t="shared" si="0"/>
        <v>0</v>
      </c>
      <c r="N28" s="18">
        <v>0</v>
      </c>
      <c r="O28" s="19">
        <f t="shared" si="1"/>
        <v>0</v>
      </c>
      <c r="P28" s="17">
        <v>0</v>
      </c>
      <c r="Q28" s="20" t="e">
        <f t="shared" si="2"/>
        <v>#DIV/0!</v>
      </c>
      <c r="R28" s="21"/>
      <c r="S28" s="22">
        <v>0</v>
      </c>
      <c r="T28" s="22">
        <v>0</v>
      </c>
      <c r="U28" s="23">
        <v>0</v>
      </c>
      <c r="V28" s="23">
        <v>0</v>
      </c>
      <c r="W28" s="23">
        <v>0</v>
      </c>
    </row>
    <row r="29" spans="1:23" ht="14.15" hidden="1" customHeight="1">
      <c r="A29" s="11">
        <f t="shared" si="3"/>
        <v>14</v>
      </c>
      <c r="B29" s="12" t="s">
        <v>28</v>
      </c>
      <c r="C29" s="12" t="s">
        <v>53</v>
      </c>
      <c r="D29" s="12" t="s">
        <v>54</v>
      </c>
      <c r="E29" s="13">
        <v>7</v>
      </c>
      <c r="F29" s="13"/>
      <c r="G29" s="14" t="s">
        <v>31</v>
      </c>
      <c r="H29" s="14" t="s">
        <v>37</v>
      </c>
      <c r="I29" s="13" t="s">
        <v>33</v>
      </c>
      <c r="J29" s="15">
        <v>1</v>
      </c>
      <c r="K29" s="16">
        <v>0</v>
      </c>
      <c r="L29" s="17"/>
      <c r="M29" s="17">
        <f t="shared" si="0"/>
        <v>0</v>
      </c>
      <c r="N29" s="18">
        <v>0</v>
      </c>
      <c r="O29" s="19">
        <f t="shared" si="1"/>
        <v>0</v>
      </c>
      <c r="P29" s="17">
        <v>0</v>
      </c>
      <c r="Q29" s="20" t="e">
        <f t="shared" si="2"/>
        <v>#DIV/0!</v>
      </c>
      <c r="R29" s="21"/>
      <c r="S29" s="22">
        <v>0</v>
      </c>
      <c r="T29" s="22">
        <v>0</v>
      </c>
      <c r="U29" s="23">
        <v>0</v>
      </c>
      <c r="V29" s="23">
        <v>0</v>
      </c>
      <c r="W29" s="23">
        <v>0</v>
      </c>
    </row>
    <row r="30" spans="1:23" ht="14.15" hidden="1" customHeight="1">
      <c r="A30" s="11">
        <f t="shared" si="3"/>
        <v>15</v>
      </c>
      <c r="B30" s="24" t="s">
        <v>28</v>
      </c>
      <c r="C30" s="24" t="s">
        <v>53</v>
      </c>
      <c r="D30" s="24" t="s">
        <v>55</v>
      </c>
      <c r="E30" s="13">
        <v>7</v>
      </c>
      <c r="F30" s="13"/>
      <c r="G30" s="14" t="s">
        <v>39</v>
      </c>
      <c r="H30" s="25" t="s">
        <v>32</v>
      </c>
      <c r="I30" s="13" t="s">
        <v>33</v>
      </c>
      <c r="J30" s="15">
        <v>1</v>
      </c>
      <c r="K30" s="16">
        <v>0</v>
      </c>
      <c r="L30" s="17"/>
      <c r="M30" s="17">
        <f t="shared" si="0"/>
        <v>0</v>
      </c>
      <c r="N30" s="18">
        <v>0</v>
      </c>
      <c r="O30" s="19">
        <f t="shared" si="1"/>
        <v>0</v>
      </c>
      <c r="P30" s="17">
        <v>0</v>
      </c>
      <c r="Q30" s="20" t="e">
        <f t="shared" si="2"/>
        <v>#DIV/0!</v>
      </c>
      <c r="R30" s="21"/>
      <c r="S30" s="22">
        <v>0</v>
      </c>
      <c r="T30" s="22">
        <v>0</v>
      </c>
      <c r="U30" s="23">
        <v>0</v>
      </c>
      <c r="V30" s="23">
        <v>0</v>
      </c>
      <c r="W30" s="23">
        <v>0</v>
      </c>
    </row>
    <row r="31" spans="1:23" ht="14.15" hidden="1" customHeight="1">
      <c r="A31" s="11">
        <f t="shared" si="3"/>
        <v>16</v>
      </c>
      <c r="B31" s="12" t="s">
        <v>28</v>
      </c>
      <c r="C31" s="12" t="s">
        <v>53</v>
      </c>
      <c r="D31" s="12" t="s">
        <v>56</v>
      </c>
      <c r="E31" s="13">
        <v>7</v>
      </c>
      <c r="F31" s="13"/>
      <c r="G31" s="14" t="s">
        <v>31</v>
      </c>
      <c r="H31" s="14" t="s">
        <v>37</v>
      </c>
      <c r="I31" s="13" t="s">
        <v>33</v>
      </c>
      <c r="J31" s="15">
        <v>1</v>
      </c>
      <c r="K31" s="16">
        <v>0</v>
      </c>
      <c r="L31" s="17"/>
      <c r="M31" s="17">
        <f t="shared" si="0"/>
        <v>0</v>
      </c>
      <c r="N31" s="18">
        <v>0</v>
      </c>
      <c r="O31" s="19">
        <f t="shared" si="1"/>
        <v>0</v>
      </c>
      <c r="P31" s="17">
        <v>0</v>
      </c>
      <c r="Q31" s="20" t="e">
        <f t="shared" si="2"/>
        <v>#DIV/0!</v>
      </c>
      <c r="R31" s="21"/>
      <c r="S31" s="22">
        <v>0</v>
      </c>
      <c r="T31" s="22">
        <v>0</v>
      </c>
      <c r="U31" s="23">
        <v>0</v>
      </c>
      <c r="V31" s="23">
        <v>0</v>
      </c>
      <c r="W31" s="23">
        <v>0</v>
      </c>
    </row>
    <row r="32" spans="1:23" ht="14.15" hidden="1" customHeight="1">
      <c r="A32" s="11">
        <f t="shared" si="3"/>
        <v>17</v>
      </c>
      <c r="B32" s="12" t="s">
        <v>28</v>
      </c>
      <c r="C32" s="12" t="s">
        <v>53</v>
      </c>
      <c r="D32" s="12" t="s">
        <v>57</v>
      </c>
      <c r="E32" s="13">
        <v>7</v>
      </c>
      <c r="F32" s="13"/>
      <c r="G32" s="14" t="s">
        <v>58</v>
      </c>
      <c r="H32" s="14" t="s">
        <v>59</v>
      </c>
      <c r="I32" s="13" t="s">
        <v>44</v>
      </c>
      <c r="J32" s="15">
        <v>1</v>
      </c>
      <c r="K32" s="16">
        <v>0</v>
      </c>
      <c r="L32" s="17"/>
      <c r="M32" s="17">
        <f t="shared" si="0"/>
        <v>0</v>
      </c>
      <c r="N32" s="18">
        <v>0</v>
      </c>
      <c r="O32" s="19">
        <f t="shared" si="1"/>
        <v>0</v>
      </c>
      <c r="P32" s="17">
        <v>0</v>
      </c>
      <c r="Q32" s="20" t="e">
        <f t="shared" si="2"/>
        <v>#DIV/0!</v>
      </c>
      <c r="R32" s="21"/>
      <c r="S32" s="22">
        <v>0</v>
      </c>
      <c r="T32" s="22">
        <v>0</v>
      </c>
      <c r="U32" s="23">
        <v>0</v>
      </c>
      <c r="V32" s="23">
        <v>0</v>
      </c>
      <c r="W32" s="23">
        <v>0</v>
      </c>
    </row>
    <row r="33" spans="1:23" ht="14.15" hidden="1" customHeight="1">
      <c r="A33" s="11">
        <f t="shared" si="3"/>
        <v>18</v>
      </c>
      <c r="B33" s="12" t="s">
        <v>28</v>
      </c>
      <c r="C33" s="12" t="s">
        <v>53</v>
      </c>
      <c r="D33" s="12" t="s">
        <v>60</v>
      </c>
      <c r="E33" s="13">
        <v>7</v>
      </c>
      <c r="F33" s="13"/>
      <c r="G33" s="14" t="s">
        <v>31</v>
      </c>
      <c r="H33" s="14" t="s">
        <v>37</v>
      </c>
      <c r="I33" s="13" t="s">
        <v>33</v>
      </c>
      <c r="J33" s="15">
        <v>1</v>
      </c>
      <c r="K33" s="16">
        <v>0</v>
      </c>
      <c r="L33" s="17"/>
      <c r="M33" s="17">
        <f t="shared" si="0"/>
        <v>0</v>
      </c>
      <c r="N33" s="18">
        <v>0</v>
      </c>
      <c r="O33" s="19">
        <f t="shared" si="1"/>
        <v>0</v>
      </c>
      <c r="P33" s="17">
        <v>0</v>
      </c>
      <c r="Q33" s="20" t="e">
        <f t="shared" si="2"/>
        <v>#DIV/0!</v>
      </c>
      <c r="R33" s="21"/>
      <c r="S33" s="22">
        <v>0</v>
      </c>
      <c r="T33" s="22">
        <v>0</v>
      </c>
      <c r="U33" s="23">
        <v>0</v>
      </c>
      <c r="V33" s="23">
        <v>0</v>
      </c>
      <c r="W33" s="23">
        <v>0</v>
      </c>
    </row>
    <row r="34" spans="1:23" ht="14.15" hidden="1" customHeight="1">
      <c r="A34" s="11">
        <f t="shared" si="3"/>
        <v>19</v>
      </c>
      <c r="B34" s="12" t="s">
        <v>28</v>
      </c>
      <c r="C34" s="12" t="s">
        <v>53</v>
      </c>
      <c r="D34" s="12" t="s">
        <v>61</v>
      </c>
      <c r="E34" s="13">
        <v>7</v>
      </c>
      <c r="F34" s="13"/>
      <c r="G34" s="14" t="s">
        <v>31</v>
      </c>
      <c r="H34" s="14" t="s">
        <v>37</v>
      </c>
      <c r="I34" s="13" t="s">
        <v>33</v>
      </c>
      <c r="J34" s="15">
        <v>1</v>
      </c>
      <c r="K34" s="16">
        <v>0</v>
      </c>
      <c r="L34" s="17"/>
      <c r="M34" s="17">
        <f t="shared" si="0"/>
        <v>0</v>
      </c>
      <c r="N34" s="18">
        <v>0</v>
      </c>
      <c r="O34" s="19">
        <f t="shared" si="1"/>
        <v>0</v>
      </c>
      <c r="P34" s="17">
        <v>0</v>
      </c>
      <c r="Q34" s="20" t="e">
        <f t="shared" si="2"/>
        <v>#DIV/0!</v>
      </c>
      <c r="R34" s="21"/>
      <c r="S34" s="22">
        <v>0</v>
      </c>
      <c r="T34" s="22">
        <v>0</v>
      </c>
      <c r="U34" s="23">
        <v>0</v>
      </c>
      <c r="V34" s="23">
        <v>0</v>
      </c>
      <c r="W34" s="23">
        <v>0</v>
      </c>
    </row>
    <row r="35" spans="1:23" ht="14.15" hidden="1" customHeight="1">
      <c r="A35" s="11">
        <f t="shared" si="3"/>
        <v>20</v>
      </c>
      <c r="B35" s="12" t="s">
        <v>28</v>
      </c>
      <c r="C35" s="12" t="s">
        <v>62</v>
      </c>
      <c r="D35" s="12" t="s">
        <v>63</v>
      </c>
      <c r="E35" s="13">
        <v>7</v>
      </c>
      <c r="F35" s="13"/>
      <c r="G35" s="14" t="s">
        <v>31</v>
      </c>
      <c r="H35" s="14" t="s">
        <v>37</v>
      </c>
      <c r="I35" s="13" t="s">
        <v>44</v>
      </c>
      <c r="J35" s="15">
        <v>1</v>
      </c>
      <c r="K35" s="16">
        <v>0</v>
      </c>
      <c r="L35" s="17"/>
      <c r="M35" s="17">
        <f t="shared" si="0"/>
        <v>0</v>
      </c>
      <c r="N35" s="18">
        <v>0</v>
      </c>
      <c r="O35" s="19">
        <f t="shared" si="1"/>
        <v>0</v>
      </c>
      <c r="P35" s="17">
        <v>0</v>
      </c>
      <c r="Q35" s="20" t="e">
        <f t="shared" si="2"/>
        <v>#DIV/0!</v>
      </c>
      <c r="R35" s="21"/>
      <c r="S35" s="22">
        <v>0</v>
      </c>
      <c r="T35" s="22">
        <v>0</v>
      </c>
      <c r="U35" s="23">
        <v>0</v>
      </c>
      <c r="V35" s="23">
        <v>0</v>
      </c>
      <c r="W35" s="23">
        <v>0</v>
      </c>
    </row>
    <row r="36" spans="1:23" ht="14.15" hidden="1" customHeight="1">
      <c r="A36" s="11">
        <f t="shared" si="3"/>
        <v>21</v>
      </c>
      <c r="B36" s="12" t="s">
        <v>28</v>
      </c>
      <c r="C36" s="12" t="s">
        <v>62</v>
      </c>
      <c r="D36" s="12" t="s">
        <v>64</v>
      </c>
      <c r="E36" s="13">
        <v>7</v>
      </c>
      <c r="F36" s="13"/>
      <c r="G36" s="14" t="s">
        <v>49</v>
      </c>
      <c r="H36" s="14" t="s">
        <v>50</v>
      </c>
      <c r="I36" s="13" t="s">
        <v>44</v>
      </c>
      <c r="J36" s="15">
        <v>1</v>
      </c>
      <c r="K36" s="16">
        <v>0</v>
      </c>
      <c r="L36" s="17"/>
      <c r="M36" s="17">
        <f t="shared" si="0"/>
        <v>0</v>
      </c>
      <c r="N36" s="18">
        <v>0</v>
      </c>
      <c r="O36" s="19">
        <f t="shared" si="1"/>
        <v>0</v>
      </c>
      <c r="P36" s="17">
        <v>0</v>
      </c>
      <c r="Q36" s="20" t="e">
        <f t="shared" si="2"/>
        <v>#DIV/0!</v>
      </c>
      <c r="R36" s="21"/>
      <c r="S36" s="22">
        <v>0</v>
      </c>
      <c r="T36" s="22">
        <v>0</v>
      </c>
      <c r="U36" s="23">
        <v>0</v>
      </c>
      <c r="V36" s="23">
        <v>0</v>
      </c>
      <c r="W36" s="23">
        <v>0</v>
      </c>
    </row>
    <row r="37" spans="1:23" ht="14.15" hidden="1" customHeight="1">
      <c r="A37" s="11">
        <f t="shared" si="3"/>
        <v>22</v>
      </c>
      <c r="B37" s="12" t="s">
        <v>28</v>
      </c>
      <c r="C37" s="12" t="s">
        <v>62</v>
      </c>
      <c r="D37" s="12" t="s">
        <v>65</v>
      </c>
      <c r="E37" s="13">
        <v>7</v>
      </c>
      <c r="F37" s="13"/>
      <c r="G37" s="14" t="s">
        <v>31</v>
      </c>
      <c r="H37" s="14" t="s">
        <v>37</v>
      </c>
      <c r="I37" s="13" t="s">
        <v>33</v>
      </c>
      <c r="J37" s="15">
        <v>1</v>
      </c>
      <c r="K37" s="16">
        <v>0</v>
      </c>
      <c r="L37" s="17"/>
      <c r="M37" s="17">
        <f t="shared" si="0"/>
        <v>0</v>
      </c>
      <c r="N37" s="18">
        <v>0</v>
      </c>
      <c r="O37" s="19">
        <f t="shared" si="1"/>
        <v>0</v>
      </c>
      <c r="P37" s="17">
        <v>0</v>
      </c>
      <c r="Q37" s="20" t="e">
        <f t="shared" si="2"/>
        <v>#DIV/0!</v>
      </c>
      <c r="R37" s="21"/>
      <c r="S37" s="22">
        <v>0</v>
      </c>
      <c r="T37" s="22">
        <v>0</v>
      </c>
      <c r="U37" s="23">
        <v>0</v>
      </c>
      <c r="V37" s="23">
        <v>0</v>
      </c>
      <c r="W37" s="23">
        <v>0</v>
      </c>
    </row>
    <row r="38" spans="1:23" ht="14.15" hidden="1" customHeight="1">
      <c r="A38" s="11">
        <f t="shared" si="3"/>
        <v>23</v>
      </c>
      <c r="B38" s="12" t="s">
        <v>28</v>
      </c>
      <c r="C38" s="12" t="s">
        <v>62</v>
      </c>
      <c r="D38" s="12" t="s">
        <v>66</v>
      </c>
      <c r="E38" s="13">
        <v>7</v>
      </c>
      <c r="F38" s="13"/>
      <c r="G38" s="14" t="s">
        <v>31</v>
      </c>
      <c r="H38" s="14" t="s">
        <v>37</v>
      </c>
      <c r="I38" s="13" t="s">
        <v>33</v>
      </c>
      <c r="J38" s="15">
        <v>1</v>
      </c>
      <c r="K38" s="16">
        <v>0</v>
      </c>
      <c r="L38" s="17"/>
      <c r="M38" s="17">
        <f t="shared" si="0"/>
        <v>0</v>
      </c>
      <c r="N38" s="18">
        <v>0</v>
      </c>
      <c r="O38" s="19">
        <f t="shared" si="1"/>
        <v>0</v>
      </c>
      <c r="P38" s="17">
        <v>0</v>
      </c>
      <c r="Q38" s="20" t="e">
        <f t="shared" si="2"/>
        <v>#DIV/0!</v>
      </c>
      <c r="R38" s="21"/>
      <c r="S38" s="22">
        <v>0</v>
      </c>
      <c r="T38" s="22">
        <v>0</v>
      </c>
      <c r="U38" s="23">
        <v>0</v>
      </c>
      <c r="V38" s="23">
        <v>0</v>
      </c>
      <c r="W38" s="23">
        <v>0</v>
      </c>
    </row>
    <row r="39" spans="1:23" ht="14.15" hidden="1" customHeight="1">
      <c r="A39" s="11">
        <f t="shared" si="3"/>
        <v>24</v>
      </c>
      <c r="B39" s="12" t="s">
        <v>28</v>
      </c>
      <c r="C39" s="12" t="s">
        <v>62</v>
      </c>
      <c r="D39" s="12" t="s">
        <v>67</v>
      </c>
      <c r="E39" s="13">
        <v>7</v>
      </c>
      <c r="F39" s="13"/>
      <c r="G39" s="14" t="s">
        <v>31</v>
      </c>
      <c r="H39" s="14" t="s">
        <v>37</v>
      </c>
      <c r="I39" s="13" t="s">
        <v>44</v>
      </c>
      <c r="J39" s="15">
        <v>1</v>
      </c>
      <c r="K39" s="16">
        <v>0</v>
      </c>
      <c r="L39" s="17"/>
      <c r="M39" s="17">
        <f t="shared" si="0"/>
        <v>0</v>
      </c>
      <c r="N39" s="18">
        <v>0</v>
      </c>
      <c r="O39" s="19">
        <f t="shared" si="1"/>
        <v>0</v>
      </c>
      <c r="P39" s="17">
        <v>0</v>
      </c>
      <c r="Q39" s="20" t="e">
        <f t="shared" si="2"/>
        <v>#DIV/0!</v>
      </c>
      <c r="R39" s="21"/>
      <c r="S39" s="22">
        <v>0</v>
      </c>
      <c r="T39" s="22">
        <v>0</v>
      </c>
      <c r="U39" s="23">
        <v>0</v>
      </c>
      <c r="V39" s="23">
        <v>0</v>
      </c>
      <c r="W39" s="23">
        <v>0</v>
      </c>
    </row>
    <row r="40" spans="1:23" ht="14.15" hidden="1" customHeight="1">
      <c r="A40" s="11">
        <f t="shared" si="3"/>
        <v>25</v>
      </c>
      <c r="B40" s="12" t="s">
        <v>28</v>
      </c>
      <c r="C40" s="12" t="s">
        <v>62</v>
      </c>
      <c r="D40" s="12" t="s">
        <v>68</v>
      </c>
      <c r="E40" s="13">
        <v>7</v>
      </c>
      <c r="F40" s="13"/>
      <c r="G40" s="14" t="s">
        <v>69</v>
      </c>
      <c r="H40" s="14" t="s">
        <v>70</v>
      </c>
      <c r="I40" s="13" t="s">
        <v>33</v>
      </c>
      <c r="J40" s="15">
        <v>1</v>
      </c>
      <c r="K40" s="16">
        <v>0</v>
      </c>
      <c r="L40" s="17"/>
      <c r="M40" s="17">
        <f t="shared" si="0"/>
        <v>0</v>
      </c>
      <c r="N40" s="18">
        <v>0</v>
      </c>
      <c r="O40" s="19">
        <f t="shared" si="1"/>
        <v>0</v>
      </c>
      <c r="P40" s="17">
        <v>0</v>
      </c>
      <c r="Q40" s="20" t="e">
        <f t="shared" si="2"/>
        <v>#DIV/0!</v>
      </c>
      <c r="R40" s="21"/>
      <c r="S40" s="22">
        <v>0</v>
      </c>
      <c r="T40" s="22">
        <v>0</v>
      </c>
      <c r="U40" s="23">
        <v>0</v>
      </c>
      <c r="V40" s="23">
        <v>0</v>
      </c>
      <c r="W40" s="23">
        <v>0</v>
      </c>
    </row>
    <row r="41" spans="1:23" ht="14.15" hidden="1" customHeight="1">
      <c r="A41" s="11">
        <f t="shared" si="3"/>
        <v>26</v>
      </c>
      <c r="B41" s="12" t="s">
        <v>28</v>
      </c>
      <c r="C41" s="12" t="s">
        <v>62</v>
      </c>
      <c r="D41" s="12" t="s">
        <v>71</v>
      </c>
      <c r="E41" s="13">
        <v>7</v>
      </c>
      <c r="F41" s="13"/>
      <c r="G41" s="14" t="s">
        <v>31</v>
      </c>
      <c r="H41" s="14" t="s">
        <v>32</v>
      </c>
      <c r="I41" s="13" t="s">
        <v>33</v>
      </c>
      <c r="J41" s="15">
        <v>1</v>
      </c>
      <c r="K41" s="16">
        <v>0</v>
      </c>
      <c r="L41" s="17"/>
      <c r="M41" s="17">
        <f t="shared" si="0"/>
        <v>0</v>
      </c>
      <c r="N41" s="18">
        <v>0</v>
      </c>
      <c r="O41" s="19">
        <f t="shared" si="1"/>
        <v>0</v>
      </c>
      <c r="P41" s="17">
        <v>0</v>
      </c>
      <c r="Q41" s="20" t="e">
        <f t="shared" si="2"/>
        <v>#DIV/0!</v>
      </c>
      <c r="R41" s="21"/>
      <c r="S41" s="22">
        <v>0</v>
      </c>
      <c r="T41" s="22">
        <v>0</v>
      </c>
      <c r="U41" s="23">
        <v>0</v>
      </c>
      <c r="V41" s="23">
        <v>0</v>
      </c>
      <c r="W41" s="23">
        <v>0</v>
      </c>
    </row>
    <row r="42" spans="1:23" ht="14.15" hidden="1" customHeight="1">
      <c r="A42" s="11">
        <f t="shared" si="3"/>
        <v>27</v>
      </c>
      <c r="B42" s="12" t="s">
        <v>28</v>
      </c>
      <c r="C42" s="12" t="s">
        <v>72</v>
      </c>
      <c r="D42" s="12" t="s">
        <v>73</v>
      </c>
      <c r="E42" s="13">
        <v>7</v>
      </c>
      <c r="F42" s="13"/>
      <c r="G42" s="14" t="s">
        <v>31</v>
      </c>
      <c r="H42" s="14" t="s">
        <v>37</v>
      </c>
      <c r="I42" s="13" t="s">
        <v>33</v>
      </c>
      <c r="J42" s="15">
        <v>1</v>
      </c>
      <c r="K42" s="16">
        <v>0</v>
      </c>
      <c r="L42" s="17"/>
      <c r="M42" s="17">
        <f t="shared" si="0"/>
        <v>0</v>
      </c>
      <c r="N42" s="18">
        <v>0</v>
      </c>
      <c r="O42" s="19">
        <f t="shared" si="1"/>
        <v>0</v>
      </c>
      <c r="P42" s="17">
        <v>0</v>
      </c>
      <c r="Q42" s="20" t="e">
        <f t="shared" si="2"/>
        <v>#DIV/0!</v>
      </c>
      <c r="R42" s="21"/>
      <c r="S42" s="22">
        <v>0</v>
      </c>
      <c r="T42" s="22">
        <v>0</v>
      </c>
      <c r="U42" s="23">
        <v>0</v>
      </c>
      <c r="V42" s="23">
        <v>0</v>
      </c>
      <c r="W42" s="23">
        <v>0</v>
      </c>
    </row>
    <row r="43" spans="1:23" ht="14.15" hidden="1" customHeight="1">
      <c r="A43" s="11">
        <f t="shared" si="3"/>
        <v>28</v>
      </c>
      <c r="B43" s="12" t="s">
        <v>28</v>
      </c>
      <c r="C43" s="12" t="s">
        <v>72</v>
      </c>
      <c r="D43" s="12" t="s">
        <v>74</v>
      </c>
      <c r="E43" s="13">
        <v>7</v>
      </c>
      <c r="F43" s="13"/>
      <c r="G43" s="14" t="s">
        <v>49</v>
      </c>
      <c r="H43" s="14" t="s">
        <v>50</v>
      </c>
      <c r="I43" s="13" t="s">
        <v>44</v>
      </c>
      <c r="J43" s="15">
        <v>1</v>
      </c>
      <c r="K43" s="16">
        <v>0</v>
      </c>
      <c r="L43" s="17"/>
      <c r="M43" s="17">
        <f t="shared" si="0"/>
        <v>0</v>
      </c>
      <c r="N43" s="18">
        <v>0</v>
      </c>
      <c r="O43" s="19">
        <f t="shared" si="1"/>
        <v>0</v>
      </c>
      <c r="P43" s="17">
        <v>0</v>
      </c>
      <c r="Q43" s="20" t="e">
        <f t="shared" si="2"/>
        <v>#DIV/0!</v>
      </c>
      <c r="R43" s="21"/>
      <c r="S43" s="22">
        <v>0</v>
      </c>
      <c r="T43" s="22">
        <v>0</v>
      </c>
      <c r="U43" s="23">
        <v>0</v>
      </c>
      <c r="V43" s="23">
        <v>0</v>
      </c>
      <c r="W43" s="23">
        <v>0</v>
      </c>
    </row>
    <row r="44" spans="1:23" ht="14.15" hidden="1" customHeight="1">
      <c r="A44" s="11">
        <f t="shared" si="3"/>
        <v>29</v>
      </c>
      <c r="B44" s="12" t="s">
        <v>28</v>
      </c>
      <c r="C44" s="12" t="s">
        <v>72</v>
      </c>
      <c r="D44" s="12" t="s">
        <v>75</v>
      </c>
      <c r="E44" s="13">
        <v>7</v>
      </c>
      <c r="F44" s="13"/>
      <c r="G44" s="14" t="s">
        <v>31</v>
      </c>
      <c r="H44" s="14" t="s">
        <v>32</v>
      </c>
      <c r="I44" s="13" t="s">
        <v>44</v>
      </c>
      <c r="J44" s="15">
        <v>1</v>
      </c>
      <c r="K44" s="16">
        <v>0</v>
      </c>
      <c r="L44" s="17"/>
      <c r="M44" s="17">
        <f t="shared" si="0"/>
        <v>0</v>
      </c>
      <c r="N44" s="18">
        <v>0</v>
      </c>
      <c r="O44" s="19">
        <f t="shared" si="1"/>
        <v>0</v>
      </c>
      <c r="P44" s="17">
        <v>0</v>
      </c>
      <c r="Q44" s="20" t="e">
        <f t="shared" si="2"/>
        <v>#DIV/0!</v>
      </c>
      <c r="R44" s="21"/>
      <c r="S44" s="22">
        <v>0</v>
      </c>
      <c r="T44" s="22">
        <v>0</v>
      </c>
      <c r="U44" s="23">
        <v>0</v>
      </c>
      <c r="V44" s="23">
        <v>0</v>
      </c>
      <c r="W44" s="23">
        <v>0</v>
      </c>
    </row>
    <row r="45" spans="1:23" ht="14.15" hidden="1" customHeight="1">
      <c r="A45" s="11">
        <f t="shared" si="3"/>
        <v>30</v>
      </c>
      <c r="B45" s="12" t="s">
        <v>28</v>
      </c>
      <c r="C45" s="12" t="s">
        <v>72</v>
      </c>
      <c r="D45" s="12" t="s">
        <v>76</v>
      </c>
      <c r="E45" s="13">
        <v>7</v>
      </c>
      <c r="F45" s="13"/>
      <c r="G45" s="14" t="s">
        <v>49</v>
      </c>
      <c r="H45" s="14" t="s">
        <v>50</v>
      </c>
      <c r="I45" s="13" t="s">
        <v>44</v>
      </c>
      <c r="J45" s="15">
        <v>1</v>
      </c>
      <c r="K45" s="16">
        <v>0</v>
      </c>
      <c r="L45" s="17"/>
      <c r="M45" s="17">
        <f t="shared" si="0"/>
        <v>0</v>
      </c>
      <c r="N45" s="18">
        <v>0</v>
      </c>
      <c r="O45" s="19">
        <f t="shared" si="1"/>
        <v>0</v>
      </c>
      <c r="P45" s="17">
        <v>0</v>
      </c>
      <c r="Q45" s="20" t="e">
        <f t="shared" si="2"/>
        <v>#DIV/0!</v>
      </c>
      <c r="R45" s="21"/>
      <c r="S45" s="22">
        <v>0</v>
      </c>
      <c r="T45" s="22">
        <v>0</v>
      </c>
      <c r="U45" s="23">
        <v>0</v>
      </c>
      <c r="V45" s="23">
        <v>0</v>
      </c>
      <c r="W45" s="23">
        <v>0</v>
      </c>
    </row>
    <row r="46" spans="1:23" ht="14.15" hidden="1" customHeight="1">
      <c r="A46" s="11">
        <f t="shared" si="3"/>
        <v>31</v>
      </c>
      <c r="B46" s="12" t="s">
        <v>28</v>
      </c>
      <c r="C46" s="12" t="s">
        <v>72</v>
      </c>
      <c r="D46" s="12" t="s">
        <v>77</v>
      </c>
      <c r="E46" s="13">
        <v>7</v>
      </c>
      <c r="F46" s="13"/>
      <c r="G46" s="14" t="s">
        <v>31</v>
      </c>
      <c r="H46" s="14" t="s">
        <v>37</v>
      </c>
      <c r="I46" s="13" t="s">
        <v>33</v>
      </c>
      <c r="J46" s="15">
        <v>1</v>
      </c>
      <c r="K46" s="16">
        <v>0</v>
      </c>
      <c r="L46" s="17"/>
      <c r="M46" s="17">
        <f t="shared" si="0"/>
        <v>0</v>
      </c>
      <c r="N46" s="18">
        <v>0</v>
      </c>
      <c r="O46" s="19">
        <f t="shared" si="1"/>
        <v>0</v>
      </c>
      <c r="P46" s="17">
        <v>0</v>
      </c>
      <c r="Q46" s="20" t="e">
        <f t="shared" si="2"/>
        <v>#DIV/0!</v>
      </c>
      <c r="R46" s="21"/>
      <c r="S46" s="22">
        <v>0</v>
      </c>
      <c r="T46" s="22">
        <v>0</v>
      </c>
      <c r="U46" s="23">
        <v>0</v>
      </c>
      <c r="V46" s="23">
        <v>0</v>
      </c>
      <c r="W46" s="23">
        <v>0</v>
      </c>
    </row>
    <row r="47" spans="1:23" ht="14.15" hidden="1" customHeight="1">
      <c r="A47" s="11">
        <f t="shared" si="3"/>
        <v>32</v>
      </c>
      <c r="B47" s="12" t="s">
        <v>28</v>
      </c>
      <c r="C47" s="12" t="s">
        <v>72</v>
      </c>
      <c r="D47" s="12" t="s">
        <v>78</v>
      </c>
      <c r="E47" s="13">
        <v>7</v>
      </c>
      <c r="F47" s="13"/>
      <c r="G47" s="14" t="s">
        <v>31</v>
      </c>
      <c r="H47" s="14" t="s">
        <v>37</v>
      </c>
      <c r="I47" s="13" t="s">
        <v>33</v>
      </c>
      <c r="J47" s="15">
        <v>1</v>
      </c>
      <c r="K47" s="16">
        <v>0</v>
      </c>
      <c r="L47" s="17"/>
      <c r="M47" s="17">
        <f t="shared" si="0"/>
        <v>0</v>
      </c>
      <c r="N47" s="18">
        <v>0</v>
      </c>
      <c r="O47" s="19">
        <f t="shared" si="1"/>
        <v>0</v>
      </c>
      <c r="P47" s="17">
        <v>0</v>
      </c>
      <c r="Q47" s="20" t="e">
        <f t="shared" si="2"/>
        <v>#DIV/0!</v>
      </c>
      <c r="R47" s="21"/>
      <c r="S47" s="22">
        <v>0</v>
      </c>
      <c r="T47" s="22">
        <v>0</v>
      </c>
      <c r="U47" s="23">
        <v>0</v>
      </c>
      <c r="V47" s="23">
        <v>0</v>
      </c>
      <c r="W47" s="23">
        <v>0</v>
      </c>
    </row>
    <row r="48" spans="1:23" ht="14.15" hidden="1" customHeight="1">
      <c r="A48" s="11">
        <f t="shared" si="3"/>
        <v>33</v>
      </c>
      <c r="B48" s="12" t="s">
        <v>28</v>
      </c>
      <c r="C48" s="12" t="s">
        <v>72</v>
      </c>
      <c r="D48" s="12" t="s">
        <v>79</v>
      </c>
      <c r="E48" s="13">
        <v>7</v>
      </c>
      <c r="F48" s="13"/>
      <c r="G48" s="14" t="s">
        <v>39</v>
      </c>
      <c r="H48" s="14" t="s">
        <v>37</v>
      </c>
      <c r="I48" s="13" t="s">
        <v>80</v>
      </c>
      <c r="J48" s="15">
        <v>1</v>
      </c>
      <c r="K48" s="16">
        <v>0</v>
      </c>
      <c r="L48" s="17"/>
      <c r="M48" s="17">
        <f t="shared" si="0"/>
        <v>0</v>
      </c>
      <c r="N48" s="18">
        <v>0</v>
      </c>
      <c r="O48" s="19">
        <f t="shared" si="1"/>
        <v>0</v>
      </c>
      <c r="P48" s="17">
        <v>0</v>
      </c>
      <c r="Q48" s="20" t="e">
        <f t="shared" si="2"/>
        <v>#DIV/0!</v>
      </c>
      <c r="R48" s="21"/>
      <c r="S48" s="22">
        <v>0</v>
      </c>
      <c r="T48" s="22">
        <v>0</v>
      </c>
      <c r="U48" s="23">
        <v>0</v>
      </c>
      <c r="V48" s="23">
        <v>0</v>
      </c>
      <c r="W48" s="23">
        <v>0</v>
      </c>
    </row>
    <row r="49" spans="1:25" ht="14.15" hidden="1" customHeight="1">
      <c r="A49" s="11">
        <f t="shared" si="3"/>
        <v>34</v>
      </c>
      <c r="B49" s="12" t="s">
        <v>28</v>
      </c>
      <c r="C49" s="12" t="s">
        <v>72</v>
      </c>
      <c r="D49" s="12" t="s">
        <v>81</v>
      </c>
      <c r="E49" s="13">
        <v>7</v>
      </c>
      <c r="F49" s="13"/>
      <c r="G49" s="14" t="s">
        <v>49</v>
      </c>
      <c r="H49" s="14" t="s">
        <v>82</v>
      </c>
      <c r="I49" s="13" t="s">
        <v>33</v>
      </c>
      <c r="J49" s="15">
        <v>1</v>
      </c>
      <c r="K49" s="16">
        <v>0</v>
      </c>
      <c r="L49" s="17"/>
      <c r="M49" s="17">
        <f t="shared" si="0"/>
        <v>0</v>
      </c>
      <c r="N49" s="18">
        <v>0</v>
      </c>
      <c r="O49" s="19">
        <f t="shared" si="1"/>
        <v>0</v>
      </c>
      <c r="P49" s="17">
        <v>0</v>
      </c>
      <c r="Q49" s="20" t="e">
        <f t="shared" si="2"/>
        <v>#DIV/0!</v>
      </c>
      <c r="R49" s="21"/>
      <c r="S49" s="22">
        <v>0</v>
      </c>
      <c r="T49" s="22">
        <v>0</v>
      </c>
      <c r="U49" s="23">
        <v>0</v>
      </c>
      <c r="V49" s="23">
        <v>0</v>
      </c>
      <c r="W49" s="23">
        <v>0</v>
      </c>
    </row>
    <row r="50" spans="1:25" ht="14.15" hidden="1" customHeight="1">
      <c r="A50" s="26" t="s">
        <v>28</v>
      </c>
      <c r="B50" s="26"/>
      <c r="C50" s="27"/>
      <c r="D50" s="28" cm="1">
        <f t="array" ref="D50">SUM(1/COUNTIF(D16:D49,D16:D49))</f>
        <v>33</v>
      </c>
      <c r="E50" s="28"/>
      <c r="F50" s="28"/>
      <c r="G50" s="28"/>
      <c r="H50" s="28"/>
      <c r="I50" s="28"/>
      <c r="J50" s="29">
        <f t="shared" ref="J50:P50" si="4">SUM(J16:J49)</f>
        <v>34</v>
      </c>
      <c r="K50" s="30">
        <f t="shared" si="4"/>
        <v>0</v>
      </c>
      <c r="L50" s="30">
        <f t="shared" si="4"/>
        <v>0</v>
      </c>
      <c r="M50" s="30">
        <f t="shared" si="4"/>
        <v>0</v>
      </c>
      <c r="N50" s="31">
        <f t="shared" si="4"/>
        <v>0</v>
      </c>
      <c r="O50" s="30">
        <f t="shared" si="4"/>
        <v>0</v>
      </c>
      <c r="P50" s="30">
        <f t="shared" si="4"/>
        <v>0</v>
      </c>
      <c r="Q50" s="32" t="e">
        <f t="shared" si="2"/>
        <v>#DIV/0!</v>
      </c>
      <c r="R50" s="32" t="e">
        <f>AVERAGE(R16:R49)</f>
        <v>#DIV/0!</v>
      </c>
      <c r="S50" s="33">
        <f>SUM(S16:S49)</f>
        <v>0</v>
      </c>
      <c r="T50" s="33">
        <f>SUM(T16:T49)</f>
        <v>0</v>
      </c>
      <c r="U50" s="33">
        <f>SUM(U16:U49)</f>
        <v>0</v>
      </c>
      <c r="V50" s="33">
        <f>SUM(V16:V49)</f>
        <v>0</v>
      </c>
      <c r="W50" s="33">
        <f>SUM(W16:W49)</f>
        <v>0</v>
      </c>
    </row>
    <row r="51" spans="1:25" s="42" customFormat="1" ht="14.15" hidden="1" customHeight="1">
      <c r="A51" s="11">
        <v>1</v>
      </c>
      <c r="B51" s="34" t="s">
        <v>83</v>
      </c>
      <c r="C51" s="35" t="s">
        <v>84</v>
      </c>
      <c r="D51" s="35" t="s">
        <v>83</v>
      </c>
      <c r="E51" s="36">
        <v>7</v>
      </c>
      <c r="F51" s="36"/>
      <c r="G51" s="37" t="s">
        <v>31</v>
      </c>
      <c r="H51" s="37" t="s">
        <v>37</v>
      </c>
      <c r="I51" s="36" t="s">
        <v>33</v>
      </c>
      <c r="J51" s="38">
        <v>1</v>
      </c>
      <c r="K51" s="39">
        <v>25926.36</v>
      </c>
      <c r="L51" s="17"/>
      <c r="M51" s="17">
        <f t="shared" ref="M51:M71" si="5">K51+L51</f>
        <v>25926.36</v>
      </c>
      <c r="N51" s="18">
        <v>0</v>
      </c>
      <c r="O51" s="19">
        <f t="shared" ref="O51:O71" si="6">M51-N51</f>
        <v>25926.36</v>
      </c>
      <c r="P51" s="17">
        <v>0</v>
      </c>
      <c r="Q51" s="20">
        <f t="shared" si="2"/>
        <v>0</v>
      </c>
      <c r="R51" s="21"/>
      <c r="S51" s="22">
        <v>0</v>
      </c>
      <c r="T51" s="22">
        <v>0</v>
      </c>
      <c r="U51" s="23">
        <v>0</v>
      </c>
      <c r="V51" s="23">
        <v>0</v>
      </c>
      <c r="W51" s="40">
        <v>0</v>
      </c>
      <c r="X51" s="41"/>
      <c r="Y51" s="41"/>
    </row>
    <row r="52" spans="1:25" s="42" customFormat="1" ht="14.15" hidden="1" customHeight="1">
      <c r="A52" s="43">
        <f>A51+1</f>
        <v>2</v>
      </c>
      <c r="B52" s="34" t="s">
        <v>83</v>
      </c>
      <c r="C52" s="35" t="s">
        <v>84</v>
      </c>
      <c r="D52" s="35" t="s">
        <v>85</v>
      </c>
      <c r="E52" s="36">
        <v>7</v>
      </c>
      <c r="F52" s="36"/>
      <c r="G52" s="37" t="s">
        <v>43</v>
      </c>
      <c r="H52" s="37" t="s">
        <v>86</v>
      </c>
      <c r="I52" s="36" t="s">
        <v>33</v>
      </c>
      <c r="J52" s="44">
        <v>1</v>
      </c>
      <c r="K52" s="39">
        <v>25780.71</v>
      </c>
      <c r="L52" s="17"/>
      <c r="M52" s="17">
        <f t="shared" si="5"/>
        <v>25780.71</v>
      </c>
      <c r="N52" s="18">
        <v>0</v>
      </c>
      <c r="O52" s="19">
        <f t="shared" si="6"/>
        <v>25780.71</v>
      </c>
      <c r="P52" s="17">
        <v>0</v>
      </c>
      <c r="Q52" s="20">
        <f t="shared" si="2"/>
        <v>0</v>
      </c>
      <c r="R52" s="21"/>
      <c r="S52" s="22">
        <v>0</v>
      </c>
      <c r="T52" s="22">
        <v>0</v>
      </c>
      <c r="U52" s="23">
        <v>0</v>
      </c>
      <c r="V52" s="23">
        <v>0</v>
      </c>
      <c r="W52" s="40">
        <v>0</v>
      </c>
      <c r="X52" s="41"/>
      <c r="Y52" s="41"/>
    </row>
    <row r="53" spans="1:25" s="42" customFormat="1" ht="14.15" hidden="1" customHeight="1">
      <c r="A53" s="43">
        <f t="shared" ref="A53:A71" si="7">A52+1</f>
        <v>3</v>
      </c>
      <c r="B53" s="34" t="s">
        <v>83</v>
      </c>
      <c r="C53" s="35" t="s">
        <v>84</v>
      </c>
      <c r="D53" s="35" t="s">
        <v>87</v>
      </c>
      <c r="E53" s="36">
        <v>7</v>
      </c>
      <c r="F53" s="36"/>
      <c r="G53" s="37" t="s">
        <v>31</v>
      </c>
      <c r="H53" s="37" t="s">
        <v>37</v>
      </c>
      <c r="I53" s="36" t="s">
        <v>33</v>
      </c>
      <c r="J53" s="44">
        <v>1</v>
      </c>
      <c r="K53" s="39">
        <v>23013.29</v>
      </c>
      <c r="L53" s="17"/>
      <c r="M53" s="17">
        <f t="shared" si="5"/>
        <v>23013.29</v>
      </c>
      <c r="N53" s="18">
        <v>0</v>
      </c>
      <c r="O53" s="19">
        <f t="shared" si="6"/>
        <v>23013.29</v>
      </c>
      <c r="P53" s="17">
        <v>0</v>
      </c>
      <c r="Q53" s="20">
        <f t="shared" si="2"/>
        <v>0</v>
      </c>
      <c r="R53" s="21"/>
      <c r="S53" s="22">
        <v>0</v>
      </c>
      <c r="T53" s="22">
        <v>0</v>
      </c>
      <c r="U53" s="23">
        <v>0</v>
      </c>
      <c r="V53" s="23">
        <v>0</v>
      </c>
      <c r="W53" s="40">
        <v>0</v>
      </c>
      <c r="X53" s="41"/>
      <c r="Y53" s="41"/>
    </row>
    <row r="54" spans="1:25" s="42" customFormat="1" ht="14.15" hidden="1" customHeight="1">
      <c r="A54" s="43">
        <f t="shared" si="7"/>
        <v>4</v>
      </c>
      <c r="B54" s="34" t="s">
        <v>83</v>
      </c>
      <c r="C54" s="35" t="s">
        <v>84</v>
      </c>
      <c r="D54" s="35" t="s">
        <v>88</v>
      </c>
      <c r="E54" s="36">
        <v>7</v>
      </c>
      <c r="F54" s="36"/>
      <c r="G54" s="37" t="s">
        <v>31</v>
      </c>
      <c r="H54" s="37" t="s">
        <v>37</v>
      </c>
      <c r="I54" s="36" t="s">
        <v>33</v>
      </c>
      <c r="J54" s="44">
        <v>1</v>
      </c>
      <c r="K54" s="39">
        <v>20391.52</v>
      </c>
      <c r="L54" s="17"/>
      <c r="M54" s="17">
        <f t="shared" si="5"/>
        <v>20391.52</v>
      </c>
      <c r="N54" s="18">
        <v>0</v>
      </c>
      <c r="O54" s="19">
        <f t="shared" si="6"/>
        <v>20391.52</v>
      </c>
      <c r="P54" s="17">
        <v>0</v>
      </c>
      <c r="Q54" s="20">
        <f t="shared" si="2"/>
        <v>0</v>
      </c>
      <c r="R54" s="21"/>
      <c r="S54" s="22">
        <v>0</v>
      </c>
      <c r="T54" s="22">
        <v>0</v>
      </c>
      <c r="U54" s="23">
        <v>0</v>
      </c>
      <c r="V54" s="23">
        <v>0</v>
      </c>
      <c r="W54" s="40">
        <v>0</v>
      </c>
      <c r="X54" s="41"/>
      <c r="Y54" s="41"/>
    </row>
    <row r="55" spans="1:25" s="42" customFormat="1" ht="14.15" hidden="1" customHeight="1">
      <c r="A55" s="43">
        <f t="shared" si="7"/>
        <v>5</v>
      </c>
      <c r="B55" s="34" t="s">
        <v>83</v>
      </c>
      <c r="C55" s="35" t="s">
        <v>84</v>
      </c>
      <c r="D55" s="35" t="s">
        <v>89</v>
      </c>
      <c r="E55" s="36">
        <v>7</v>
      </c>
      <c r="F55" s="36"/>
      <c r="G55" s="37" t="s">
        <v>31</v>
      </c>
      <c r="H55" s="37" t="s">
        <v>37</v>
      </c>
      <c r="I55" s="36" t="s">
        <v>33</v>
      </c>
      <c r="J55" s="44">
        <v>1</v>
      </c>
      <c r="K55" s="39">
        <v>20391.52</v>
      </c>
      <c r="L55" s="17"/>
      <c r="M55" s="17">
        <f t="shared" si="5"/>
        <v>20391.52</v>
      </c>
      <c r="N55" s="18">
        <v>0</v>
      </c>
      <c r="O55" s="19">
        <f t="shared" si="6"/>
        <v>20391.52</v>
      </c>
      <c r="P55" s="17">
        <v>0</v>
      </c>
      <c r="Q55" s="20">
        <f t="shared" si="2"/>
        <v>0</v>
      </c>
      <c r="R55" s="21"/>
      <c r="S55" s="22">
        <v>0</v>
      </c>
      <c r="T55" s="22">
        <v>0</v>
      </c>
      <c r="U55" s="23">
        <v>0</v>
      </c>
      <c r="V55" s="23">
        <v>0</v>
      </c>
      <c r="W55" s="40">
        <v>0</v>
      </c>
      <c r="X55" s="41"/>
      <c r="Y55" s="41"/>
    </row>
    <row r="56" spans="1:25" s="42" customFormat="1" ht="14.15" hidden="1" customHeight="1">
      <c r="A56" s="43">
        <f t="shared" si="7"/>
        <v>6</v>
      </c>
      <c r="B56" s="34" t="s">
        <v>83</v>
      </c>
      <c r="C56" s="35" t="s">
        <v>84</v>
      </c>
      <c r="D56" s="35" t="s">
        <v>90</v>
      </c>
      <c r="E56" s="36">
        <v>7</v>
      </c>
      <c r="F56" s="36"/>
      <c r="G56" s="37" t="s">
        <v>31</v>
      </c>
      <c r="H56" s="37" t="s">
        <v>37</v>
      </c>
      <c r="I56" s="36" t="s">
        <v>33</v>
      </c>
      <c r="J56" s="45">
        <v>1</v>
      </c>
      <c r="K56" s="39">
        <v>23158.94</v>
      </c>
      <c r="L56" s="17"/>
      <c r="M56" s="17">
        <f t="shared" si="5"/>
        <v>23158.94</v>
      </c>
      <c r="N56" s="18">
        <v>0</v>
      </c>
      <c r="O56" s="19">
        <f t="shared" si="6"/>
        <v>23158.94</v>
      </c>
      <c r="P56" s="17">
        <v>0</v>
      </c>
      <c r="Q56" s="20">
        <f t="shared" si="2"/>
        <v>0</v>
      </c>
      <c r="R56" s="21"/>
      <c r="S56" s="22">
        <v>0</v>
      </c>
      <c r="T56" s="22">
        <v>0</v>
      </c>
      <c r="U56" s="23">
        <v>0</v>
      </c>
      <c r="V56" s="23">
        <v>0</v>
      </c>
      <c r="W56" s="40">
        <v>0</v>
      </c>
      <c r="X56" s="41"/>
      <c r="Y56" s="41"/>
    </row>
    <row r="57" spans="1:25" s="42" customFormat="1" ht="14.15" hidden="1" customHeight="1">
      <c r="A57" s="43">
        <f t="shared" si="7"/>
        <v>7</v>
      </c>
      <c r="B57" s="34" t="s">
        <v>83</v>
      </c>
      <c r="C57" s="35" t="s">
        <v>84</v>
      </c>
      <c r="D57" s="35" t="s">
        <v>91</v>
      </c>
      <c r="E57" s="36">
        <v>7</v>
      </c>
      <c r="F57" s="36"/>
      <c r="G57" s="37" t="s">
        <v>31</v>
      </c>
      <c r="H57" s="37" t="s">
        <v>37</v>
      </c>
      <c r="I57" s="46" t="s">
        <v>33</v>
      </c>
      <c r="J57" s="47">
        <v>1</v>
      </c>
      <c r="K57" s="39">
        <v>23013.29</v>
      </c>
      <c r="L57" s="17"/>
      <c r="M57" s="17">
        <f t="shared" si="5"/>
        <v>23013.29</v>
      </c>
      <c r="N57" s="18">
        <v>0</v>
      </c>
      <c r="O57" s="19">
        <f t="shared" si="6"/>
        <v>23013.29</v>
      </c>
      <c r="P57" s="17">
        <v>0</v>
      </c>
      <c r="Q57" s="20">
        <f t="shared" si="2"/>
        <v>0</v>
      </c>
      <c r="R57" s="21"/>
      <c r="S57" s="22">
        <v>0</v>
      </c>
      <c r="T57" s="22">
        <v>0</v>
      </c>
      <c r="U57" s="23">
        <v>0</v>
      </c>
      <c r="V57" s="23">
        <v>0</v>
      </c>
      <c r="W57" s="40">
        <v>0</v>
      </c>
      <c r="X57" s="41"/>
      <c r="Y57" s="41"/>
    </row>
    <row r="58" spans="1:25" s="42" customFormat="1" ht="14.15" hidden="1" customHeight="1">
      <c r="A58" s="43">
        <f t="shared" si="7"/>
        <v>8</v>
      </c>
      <c r="B58" s="34" t="s">
        <v>83</v>
      </c>
      <c r="C58" s="35" t="s">
        <v>92</v>
      </c>
      <c r="D58" s="35" t="s">
        <v>93</v>
      </c>
      <c r="E58" s="36">
        <v>7</v>
      </c>
      <c r="F58" s="36"/>
      <c r="G58" s="37" t="s">
        <v>31</v>
      </c>
      <c r="H58" s="37" t="s">
        <v>37</v>
      </c>
      <c r="I58" s="46" t="s">
        <v>33</v>
      </c>
      <c r="J58" s="47">
        <v>1</v>
      </c>
      <c r="K58" s="39">
        <v>25780.71</v>
      </c>
      <c r="L58" s="17"/>
      <c r="M58" s="17">
        <f t="shared" si="5"/>
        <v>25780.71</v>
      </c>
      <c r="N58" s="18">
        <v>0</v>
      </c>
      <c r="O58" s="19">
        <f t="shared" si="6"/>
        <v>25780.71</v>
      </c>
      <c r="P58" s="17">
        <v>0</v>
      </c>
      <c r="Q58" s="20">
        <f t="shared" si="2"/>
        <v>0</v>
      </c>
      <c r="R58" s="21"/>
      <c r="S58" s="22">
        <v>0</v>
      </c>
      <c r="T58" s="22">
        <v>0</v>
      </c>
      <c r="U58" s="23">
        <v>0</v>
      </c>
      <c r="V58" s="23">
        <v>0</v>
      </c>
      <c r="W58" s="40">
        <v>0</v>
      </c>
      <c r="X58" s="41"/>
      <c r="Y58" s="41"/>
    </row>
    <row r="59" spans="1:25" s="42" customFormat="1" ht="14.15" hidden="1" customHeight="1">
      <c r="A59" s="43">
        <f t="shared" si="7"/>
        <v>9</v>
      </c>
      <c r="B59" s="34" t="s">
        <v>83</v>
      </c>
      <c r="C59" s="35" t="s">
        <v>92</v>
      </c>
      <c r="D59" s="35" t="s">
        <v>94</v>
      </c>
      <c r="E59" s="36">
        <v>7</v>
      </c>
      <c r="F59" s="36"/>
      <c r="G59" s="37" t="s">
        <v>31</v>
      </c>
      <c r="H59" s="37" t="s">
        <v>37</v>
      </c>
      <c r="I59" s="46" t="s">
        <v>33</v>
      </c>
      <c r="J59" s="47">
        <v>1</v>
      </c>
      <c r="K59" s="39">
        <v>28548.13</v>
      </c>
      <c r="L59" s="17"/>
      <c r="M59" s="17">
        <f t="shared" si="5"/>
        <v>28548.13</v>
      </c>
      <c r="N59" s="18">
        <v>0</v>
      </c>
      <c r="O59" s="19">
        <f t="shared" si="6"/>
        <v>28548.13</v>
      </c>
      <c r="P59" s="17">
        <v>0</v>
      </c>
      <c r="Q59" s="20">
        <f t="shared" si="2"/>
        <v>0</v>
      </c>
      <c r="R59" s="21"/>
      <c r="S59" s="22">
        <v>0</v>
      </c>
      <c r="T59" s="22">
        <v>0</v>
      </c>
      <c r="U59" s="23">
        <v>0</v>
      </c>
      <c r="V59" s="23">
        <v>0</v>
      </c>
      <c r="W59" s="40">
        <v>0</v>
      </c>
      <c r="X59" s="41"/>
      <c r="Y59" s="41"/>
    </row>
    <row r="60" spans="1:25" s="42" customFormat="1" ht="14.15" hidden="1" customHeight="1">
      <c r="A60" s="43">
        <f t="shared" si="7"/>
        <v>10</v>
      </c>
      <c r="B60" s="34" t="s">
        <v>83</v>
      </c>
      <c r="C60" s="35" t="s">
        <v>92</v>
      </c>
      <c r="D60" s="35" t="s">
        <v>95</v>
      </c>
      <c r="E60" s="36">
        <v>7</v>
      </c>
      <c r="F60" s="36"/>
      <c r="G60" s="37" t="s">
        <v>31</v>
      </c>
      <c r="H60" s="37" t="s">
        <v>37</v>
      </c>
      <c r="I60" s="46" t="s">
        <v>33</v>
      </c>
      <c r="J60" s="47">
        <v>1</v>
      </c>
      <c r="K60" s="39">
        <v>25926.36</v>
      </c>
      <c r="L60" s="17"/>
      <c r="M60" s="17">
        <f t="shared" si="5"/>
        <v>25926.36</v>
      </c>
      <c r="N60" s="18">
        <v>0</v>
      </c>
      <c r="O60" s="19">
        <f t="shared" si="6"/>
        <v>25926.36</v>
      </c>
      <c r="P60" s="17">
        <v>0</v>
      </c>
      <c r="Q60" s="20">
        <f t="shared" si="2"/>
        <v>0</v>
      </c>
      <c r="R60" s="21"/>
      <c r="S60" s="22">
        <v>0</v>
      </c>
      <c r="T60" s="22">
        <v>0</v>
      </c>
      <c r="U60" s="23">
        <v>0</v>
      </c>
      <c r="V60" s="23">
        <v>0</v>
      </c>
      <c r="W60" s="40">
        <v>0</v>
      </c>
      <c r="X60" s="41"/>
      <c r="Y60" s="41"/>
    </row>
    <row r="61" spans="1:25" s="42" customFormat="1" ht="14.15" hidden="1" customHeight="1">
      <c r="A61" s="43">
        <f t="shared" si="7"/>
        <v>11</v>
      </c>
      <c r="B61" s="34" t="s">
        <v>83</v>
      </c>
      <c r="C61" s="35" t="s">
        <v>96</v>
      </c>
      <c r="D61" s="35" t="s">
        <v>97</v>
      </c>
      <c r="E61" s="36">
        <v>7</v>
      </c>
      <c r="F61" s="36"/>
      <c r="G61" s="37" t="s">
        <v>49</v>
      </c>
      <c r="H61" s="37" t="s">
        <v>50</v>
      </c>
      <c r="I61" s="46" t="s">
        <v>33</v>
      </c>
      <c r="J61" s="47">
        <v>1</v>
      </c>
      <c r="K61" s="39">
        <v>31169.89</v>
      </c>
      <c r="L61" s="17"/>
      <c r="M61" s="17">
        <f t="shared" si="5"/>
        <v>31169.89</v>
      </c>
      <c r="N61" s="18">
        <v>0</v>
      </c>
      <c r="O61" s="19">
        <f t="shared" si="6"/>
        <v>31169.89</v>
      </c>
      <c r="P61" s="17">
        <v>0</v>
      </c>
      <c r="Q61" s="20">
        <f t="shared" si="2"/>
        <v>0</v>
      </c>
      <c r="R61" s="21"/>
      <c r="S61" s="22">
        <v>0</v>
      </c>
      <c r="T61" s="22">
        <v>0</v>
      </c>
      <c r="U61" s="23">
        <v>0</v>
      </c>
      <c r="V61" s="23">
        <v>0</v>
      </c>
      <c r="W61" s="40">
        <v>0</v>
      </c>
      <c r="X61" s="41"/>
      <c r="Y61" s="41"/>
    </row>
    <row r="62" spans="1:25" s="42" customFormat="1" ht="14.15" hidden="1" customHeight="1">
      <c r="A62" s="43">
        <f t="shared" si="7"/>
        <v>12</v>
      </c>
      <c r="B62" s="34" t="s">
        <v>83</v>
      </c>
      <c r="C62" s="35" t="s">
        <v>96</v>
      </c>
      <c r="D62" s="35" t="s">
        <v>98</v>
      </c>
      <c r="E62" s="36">
        <v>7</v>
      </c>
      <c r="F62" s="36"/>
      <c r="G62" s="37" t="s">
        <v>31</v>
      </c>
      <c r="H62" s="48" t="s">
        <v>99</v>
      </c>
      <c r="I62" s="46" t="s">
        <v>33</v>
      </c>
      <c r="J62" s="47">
        <v>1</v>
      </c>
      <c r="K62" s="39">
        <v>31169.89</v>
      </c>
      <c r="L62" s="17"/>
      <c r="M62" s="17">
        <f t="shared" si="5"/>
        <v>31169.89</v>
      </c>
      <c r="N62" s="18">
        <v>0</v>
      </c>
      <c r="O62" s="19">
        <f t="shared" si="6"/>
        <v>31169.89</v>
      </c>
      <c r="P62" s="17">
        <v>0</v>
      </c>
      <c r="Q62" s="20">
        <f t="shared" si="2"/>
        <v>0</v>
      </c>
      <c r="R62" s="21"/>
      <c r="S62" s="22">
        <v>0</v>
      </c>
      <c r="T62" s="22">
        <v>0</v>
      </c>
      <c r="U62" s="23">
        <v>0</v>
      </c>
      <c r="V62" s="23">
        <v>0</v>
      </c>
      <c r="W62" s="40">
        <v>0</v>
      </c>
      <c r="X62" s="41"/>
      <c r="Y62" s="41"/>
    </row>
    <row r="63" spans="1:25" s="42" customFormat="1" ht="14.15" hidden="1" customHeight="1">
      <c r="A63" s="43">
        <f t="shared" si="7"/>
        <v>13</v>
      </c>
      <c r="B63" s="34" t="s">
        <v>83</v>
      </c>
      <c r="C63" s="35" t="s">
        <v>100</v>
      </c>
      <c r="D63" s="35" t="s">
        <v>101</v>
      </c>
      <c r="E63" s="36">
        <v>7</v>
      </c>
      <c r="F63" s="36"/>
      <c r="G63" s="37" t="s">
        <v>31</v>
      </c>
      <c r="H63" s="37" t="s">
        <v>37</v>
      </c>
      <c r="I63" s="46" t="s">
        <v>33</v>
      </c>
      <c r="J63" s="47">
        <v>1</v>
      </c>
      <c r="K63" s="39">
        <v>28548.13</v>
      </c>
      <c r="L63" s="17"/>
      <c r="M63" s="17">
        <f t="shared" si="5"/>
        <v>28548.13</v>
      </c>
      <c r="N63" s="18">
        <v>0</v>
      </c>
      <c r="O63" s="19">
        <f t="shared" si="6"/>
        <v>28548.13</v>
      </c>
      <c r="P63" s="17">
        <v>0</v>
      </c>
      <c r="Q63" s="20">
        <f t="shared" si="2"/>
        <v>0</v>
      </c>
      <c r="R63" s="21"/>
      <c r="S63" s="22">
        <v>0</v>
      </c>
      <c r="T63" s="22">
        <v>0</v>
      </c>
      <c r="U63" s="23">
        <v>0</v>
      </c>
      <c r="V63" s="23">
        <v>0</v>
      </c>
      <c r="W63" s="40">
        <v>0</v>
      </c>
      <c r="X63" s="41"/>
      <c r="Y63" s="41"/>
    </row>
    <row r="64" spans="1:25" s="42" customFormat="1" ht="14.15" hidden="1" customHeight="1">
      <c r="A64" s="43">
        <f t="shared" si="7"/>
        <v>14</v>
      </c>
      <c r="B64" s="34" t="s">
        <v>83</v>
      </c>
      <c r="C64" s="49" t="s">
        <v>100</v>
      </c>
      <c r="D64" s="49" t="s">
        <v>102</v>
      </c>
      <c r="E64" s="36">
        <v>7</v>
      </c>
      <c r="F64" s="36"/>
      <c r="G64" s="37" t="s">
        <v>31</v>
      </c>
      <c r="H64" s="37" t="s">
        <v>32</v>
      </c>
      <c r="I64" s="36" t="s">
        <v>33</v>
      </c>
      <c r="J64" s="44">
        <v>1</v>
      </c>
      <c r="K64" s="39">
        <v>28402.47</v>
      </c>
      <c r="L64" s="17"/>
      <c r="M64" s="17">
        <f t="shared" si="5"/>
        <v>28402.47</v>
      </c>
      <c r="N64" s="18">
        <v>0</v>
      </c>
      <c r="O64" s="19">
        <f t="shared" si="6"/>
        <v>28402.47</v>
      </c>
      <c r="P64" s="17">
        <v>0</v>
      </c>
      <c r="Q64" s="20">
        <f t="shared" si="2"/>
        <v>0</v>
      </c>
      <c r="R64" s="21"/>
      <c r="S64" s="22">
        <v>0</v>
      </c>
      <c r="T64" s="22">
        <v>0</v>
      </c>
      <c r="U64" s="23">
        <v>0</v>
      </c>
      <c r="V64" s="23">
        <v>0</v>
      </c>
      <c r="W64" s="40">
        <v>0</v>
      </c>
      <c r="X64" s="41"/>
      <c r="Y64" s="41"/>
    </row>
    <row r="65" spans="1:28" s="42" customFormat="1" ht="14.15" hidden="1" customHeight="1">
      <c r="A65" s="43">
        <f t="shared" si="7"/>
        <v>15</v>
      </c>
      <c r="B65" s="34" t="s">
        <v>83</v>
      </c>
      <c r="C65" s="35" t="s">
        <v>100</v>
      </c>
      <c r="D65" s="35" t="s">
        <v>103</v>
      </c>
      <c r="E65" s="36">
        <v>7</v>
      </c>
      <c r="F65" s="36"/>
      <c r="G65" s="37" t="s">
        <v>31</v>
      </c>
      <c r="H65" s="37" t="s">
        <v>37</v>
      </c>
      <c r="I65" s="36" t="s">
        <v>33</v>
      </c>
      <c r="J65" s="44">
        <v>1</v>
      </c>
      <c r="K65" s="39">
        <v>25635.05</v>
      </c>
      <c r="L65" s="17"/>
      <c r="M65" s="17">
        <f t="shared" si="5"/>
        <v>25635.05</v>
      </c>
      <c r="N65" s="18">
        <v>0</v>
      </c>
      <c r="O65" s="19">
        <f t="shared" si="6"/>
        <v>25635.05</v>
      </c>
      <c r="P65" s="17">
        <v>0</v>
      </c>
      <c r="Q65" s="20">
        <f t="shared" si="2"/>
        <v>0</v>
      </c>
      <c r="R65" s="21"/>
      <c r="S65" s="22">
        <v>0</v>
      </c>
      <c r="T65" s="22">
        <v>0</v>
      </c>
      <c r="U65" s="23">
        <v>0</v>
      </c>
      <c r="V65" s="23">
        <v>0</v>
      </c>
      <c r="W65" s="40">
        <v>0</v>
      </c>
      <c r="X65" s="41"/>
      <c r="Y65" s="41"/>
    </row>
    <row r="66" spans="1:28" s="42" customFormat="1" ht="14.15" hidden="1" customHeight="1">
      <c r="A66" s="43">
        <f t="shared" si="7"/>
        <v>16</v>
      </c>
      <c r="B66" s="34" t="s">
        <v>83</v>
      </c>
      <c r="C66" s="35" t="s">
        <v>100</v>
      </c>
      <c r="D66" s="35" t="s">
        <v>104</v>
      </c>
      <c r="E66" s="36">
        <v>7</v>
      </c>
      <c r="F66" s="36"/>
      <c r="G66" s="37" t="s">
        <v>31</v>
      </c>
      <c r="H66" s="37" t="s">
        <v>37</v>
      </c>
      <c r="I66" s="36" t="s">
        <v>33</v>
      </c>
      <c r="J66" s="44">
        <v>1</v>
      </c>
      <c r="K66" s="39">
        <v>25780.71</v>
      </c>
      <c r="L66" s="17"/>
      <c r="M66" s="17">
        <f t="shared" si="5"/>
        <v>25780.71</v>
      </c>
      <c r="N66" s="18">
        <v>0</v>
      </c>
      <c r="O66" s="19">
        <f t="shared" si="6"/>
        <v>25780.71</v>
      </c>
      <c r="P66" s="17">
        <v>0</v>
      </c>
      <c r="Q66" s="20">
        <f t="shared" si="2"/>
        <v>0</v>
      </c>
      <c r="R66" s="21"/>
      <c r="S66" s="22">
        <v>0</v>
      </c>
      <c r="T66" s="22">
        <v>0</v>
      </c>
      <c r="U66" s="23">
        <v>0</v>
      </c>
      <c r="V66" s="23">
        <v>0</v>
      </c>
      <c r="W66" s="40">
        <v>0</v>
      </c>
      <c r="X66" s="41"/>
      <c r="Y66" s="41"/>
    </row>
    <row r="67" spans="1:28" s="42" customFormat="1" ht="14.15" hidden="1" customHeight="1">
      <c r="A67" s="43">
        <f t="shared" si="7"/>
        <v>17</v>
      </c>
      <c r="B67" s="34" t="s">
        <v>83</v>
      </c>
      <c r="C67" s="35" t="s">
        <v>100</v>
      </c>
      <c r="D67" s="35" t="s">
        <v>105</v>
      </c>
      <c r="E67" s="36">
        <v>7</v>
      </c>
      <c r="F67" s="36"/>
      <c r="G67" s="37" t="s">
        <v>31</v>
      </c>
      <c r="H67" s="37" t="s">
        <v>37</v>
      </c>
      <c r="I67" s="36" t="s">
        <v>33</v>
      </c>
      <c r="J67" s="44">
        <v>1</v>
      </c>
      <c r="K67" s="39">
        <v>28256.82</v>
      </c>
      <c r="L67" s="17"/>
      <c r="M67" s="17">
        <f t="shared" si="5"/>
        <v>28256.82</v>
      </c>
      <c r="N67" s="18">
        <v>0</v>
      </c>
      <c r="O67" s="19">
        <f t="shared" si="6"/>
        <v>28256.82</v>
      </c>
      <c r="P67" s="17">
        <v>0</v>
      </c>
      <c r="Q67" s="20">
        <f t="shared" si="2"/>
        <v>0</v>
      </c>
      <c r="R67" s="21"/>
      <c r="S67" s="22">
        <v>0</v>
      </c>
      <c r="T67" s="22">
        <v>0</v>
      </c>
      <c r="U67" s="23">
        <v>0</v>
      </c>
      <c r="V67" s="23">
        <v>0</v>
      </c>
      <c r="W67" s="40">
        <v>0</v>
      </c>
      <c r="X67" s="41"/>
      <c r="Y67" s="41"/>
      <c r="AB67" s="42">
        <f>256-10</f>
        <v>246</v>
      </c>
    </row>
    <row r="68" spans="1:28" s="42" customFormat="1" ht="14.15" hidden="1" customHeight="1">
      <c r="A68" s="43">
        <f t="shared" si="7"/>
        <v>18</v>
      </c>
      <c r="B68" s="34" t="s">
        <v>83</v>
      </c>
      <c r="C68" s="35" t="s">
        <v>100</v>
      </c>
      <c r="D68" s="35" t="s">
        <v>106</v>
      </c>
      <c r="E68" s="36">
        <v>7</v>
      </c>
      <c r="F68" s="36"/>
      <c r="G68" s="37" t="s">
        <v>31</v>
      </c>
      <c r="H68" s="37" t="s">
        <v>37</v>
      </c>
      <c r="I68" s="36" t="s">
        <v>33</v>
      </c>
      <c r="J68" s="45">
        <v>1</v>
      </c>
      <c r="K68" s="39">
        <v>31024.240000000002</v>
      </c>
      <c r="L68" s="17"/>
      <c r="M68" s="17">
        <f t="shared" si="5"/>
        <v>31024.240000000002</v>
      </c>
      <c r="N68" s="18">
        <v>0</v>
      </c>
      <c r="O68" s="19">
        <f t="shared" si="6"/>
        <v>31024.240000000002</v>
      </c>
      <c r="P68" s="17">
        <v>0</v>
      </c>
      <c r="Q68" s="20">
        <f t="shared" si="2"/>
        <v>0</v>
      </c>
      <c r="R68" s="21"/>
      <c r="S68" s="22">
        <v>0</v>
      </c>
      <c r="T68" s="22">
        <v>0</v>
      </c>
      <c r="U68" s="23">
        <v>0</v>
      </c>
      <c r="V68" s="23">
        <v>0</v>
      </c>
      <c r="W68" s="40">
        <v>0</v>
      </c>
      <c r="X68" s="41"/>
      <c r="Y68" s="41"/>
    </row>
    <row r="69" spans="1:28" s="42" customFormat="1" ht="14.15" hidden="1" customHeight="1">
      <c r="A69" s="43">
        <f t="shared" si="7"/>
        <v>19</v>
      </c>
      <c r="B69" s="34" t="s">
        <v>83</v>
      </c>
      <c r="C69" s="35" t="s">
        <v>100</v>
      </c>
      <c r="D69" s="35" t="s">
        <v>100</v>
      </c>
      <c r="E69" s="36">
        <v>7</v>
      </c>
      <c r="F69" s="36"/>
      <c r="G69" s="37" t="s">
        <v>31</v>
      </c>
      <c r="H69" s="37" t="s">
        <v>37</v>
      </c>
      <c r="I69" s="36" t="s">
        <v>33</v>
      </c>
      <c r="J69" s="38">
        <v>1</v>
      </c>
      <c r="K69" s="39">
        <v>31169.89</v>
      </c>
      <c r="L69" s="17"/>
      <c r="M69" s="17">
        <f t="shared" si="5"/>
        <v>31169.89</v>
      </c>
      <c r="N69" s="18">
        <v>0</v>
      </c>
      <c r="O69" s="19">
        <f t="shared" si="6"/>
        <v>31169.89</v>
      </c>
      <c r="P69" s="17">
        <v>0</v>
      </c>
      <c r="Q69" s="20">
        <f t="shared" si="2"/>
        <v>0</v>
      </c>
      <c r="R69" s="21"/>
      <c r="S69" s="22">
        <v>0</v>
      </c>
      <c r="T69" s="22">
        <v>0</v>
      </c>
      <c r="U69" s="23">
        <v>0</v>
      </c>
      <c r="V69" s="23">
        <v>0</v>
      </c>
      <c r="W69" s="40">
        <v>0</v>
      </c>
      <c r="X69" s="41"/>
      <c r="Y69" s="41"/>
    </row>
    <row r="70" spans="1:28" s="42" customFormat="1" ht="14.15" hidden="1" customHeight="1">
      <c r="A70" s="43">
        <f t="shared" si="7"/>
        <v>20</v>
      </c>
      <c r="B70" s="34" t="s">
        <v>83</v>
      </c>
      <c r="C70" s="49" t="s">
        <v>100</v>
      </c>
      <c r="D70" s="49" t="s">
        <v>107</v>
      </c>
      <c r="E70" s="36">
        <v>7</v>
      </c>
      <c r="F70" s="36"/>
      <c r="G70" s="37" t="s">
        <v>31</v>
      </c>
      <c r="H70" s="37" t="s">
        <v>32</v>
      </c>
      <c r="I70" s="36" t="s">
        <v>33</v>
      </c>
      <c r="J70" s="44">
        <v>1</v>
      </c>
      <c r="K70" s="39">
        <v>28402.47</v>
      </c>
      <c r="L70" s="17"/>
      <c r="M70" s="17">
        <f t="shared" si="5"/>
        <v>28402.47</v>
      </c>
      <c r="N70" s="18">
        <v>0</v>
      </c>
      <c r="O70" s="19">
        <f t="shared" si="6"/>
        <v>28402.47</v>
      </c>
      <c r="P70" s="17">
        <v>0</v>
      </c>
      <c r="Q70" s="20">
        <f t="shared" si="2"/>
        <v>0</v>
      </c>
      <c r="R70" s="21"/>
      <c r="S70" s="22">
        <v>0</v>
      </c>
      <c r="T70" s="22">
        <v>0</v>
      </c>
      <c r="U70" s="23">
        <v>0</v>
      </c>
      <c r="V70" s="23">
        <v>0</v>
      </c>
      <c r="W70" s="40">
        <v>0</v>
      </c>
      <c r="X70" s="41"/>
      <c r="Y70" s="41"/>
    </row>
    <row r="71" spans="1:28" s="42" customFormat="1" ht="14.15" hidden="1" customHeight="1">
      <c r="A71" s="43">
        <f t="shared" si="7"/>
        <v>21</v>
      </c>
      <c r="B71" s="34" t="s">
        <v>83</v>
      </c>
      <c r="C71" s="35" t="s">
        <v>100</v>
      </c>
      <c r="D71" s="50" t="s">
        <v>108</v>
      </c>
      <c r="E71" s="36">
        <v>7</v>
      </c>
      <c r="F71" s="36"/>
      <c r="G71" s="37" t="s">
        <v>31</v>
      </c>
      <c r="H71" s="37" t="s">
        <v>37</v>
      </c>
      <c r="I71" s="36" t="s">
        <v>33</v>
      </c>
      <c r="J71" s="44">
        <v>1</v>
      </c>
      <c r="K71" s="39">
        <v>25635.05</v>
      </c>
      <c r="L71" s="17"/>
      <c r="M71" s="17">
        <f t="shared" si="5"/>
        <v>25635.05</v>
      </c>
      <c r="N71" s="18">
        <v>0</v>
      </c>
      <c r="O71" s="19">
        <f t="shared" si="6"/>
        <v>25635.05</v>
      </c>
      <c r="P71" s="17">
        <v>0</v>
      </c>
      <c r="Q71" s="20">
        <f t="shared" si="2"/>
        <v>0</v>
      </c>
      <c r="R71" s="21"/>
      <c r="S71" s="22">
        <v>0</v>
      </c>
      <c r="T71" s="22">
        <v>0</v>
      </c>
      <c r="U71" s="23">
        <v>0</v>
      </c>
      <c r="V71" s="23">
        <v>0</v>
      </c>
      <c r="W71" s="40">
        <v>0</v>
      </c>
      <c r="X71" s="41"/>
      <c r="Y71" s="41"/>
    </row>
    <row r="72" spans="1:28" ht="14.15" hidden="1" customHeight="1">
      <c r="A72" s="26" t="s">
        <v>83</v>
      </c>
      <c r="B72" s="26"/>
      <c r="C72" s="27"/>
      <c r="D72" s="28" cm="1">
        <f t="array" ref="D72">SUM(1/COUNTIF(D51:D71,D51:D71))</f>
        <v>21</v>
      </c>
      <c r="E72" s="28"/>
      <c r="F72" s="28"/>
      <c r="G72" s="51"/>
      <c r="H72" s="28"/>
      <c r="I72" s="28"/>
      <c r="J72" s="29">
        <f t="shared" ref="J72:P72" si="8">SUM(J51:J71)</f>
        <v>21</v>
      </c>
      <c r="K72" s="30">
        <f t="shared" si="8"/>
        <v>557125.44000000018</v>
      </c>
      <c r="L72" s="30">
        <f t="shared" si="8"/>
        <v>0</v>
      </c>
      <c r="M72" s="30">
        <f t="shared" si="8"/>
        <v>557125.44000000018</v>
      </c>
      <c r="N72" s="30">
        <f t="shared" si="8"/>
        <v>0</v>
      </c>
      <c r="O72" s="30">
        <f t="shared" si="8"/>
        <v>557125.44000000018</v>
      </c>
      <c r="P72" s="30">
        <f t="shared" si="8"/>
        <v>0</v>
      </c>
      <c r="Q72" s="52">
        <f t="shared" si="2"/>
        <v>0</v>
      </c>
      <c r="R72" s="32" t="e">
        <f>AVERAGE(R51:R71)</f>
        <v>#DIV/0!</v>
      </c>
      <c r="S72" s="33">
        <f>SUM(S51:S71)</f>
        <v>0</v>
      </c>
      <c r="T72" s="33">
        <f>SUM(T51:T71)</f>
        <v>0</v>
      </c>
      <c r="U72" s="33">
        <f>SUM(U51:U71)</f>
        <v>0</v>
      </c>
      <c r="V72" s="33">
        <f>SUM(V51:V71)</f>
        <v>0</v>
      </c>
      <c r="W72" s="33">
        <f>SUM(W51:W71)</f>
        <v>0</v>
      </c>
    </row>
    <row r="73" spans="1:28" ht="14.15" hidden="1" customHeight="1">
      <c r="A73" s="11">
        <v>1</v>
      </c>
      <c r="B73" s="53" t="s">
        <v>109</v>
      </c>
      <c r="C73" s="53" t="s">
        <v>109</v>
      </c>
      <c r="D73" s="53" t="s">
        <v>110</v>
      </c>
      <c r="E73" s="13">
        <v>7</v>
      </c>
      <c r="F73" s="13"/>
      <c r="G73" s="14" t="s">
        <v>49</v>
      </c>
      <c r="H73" s="14" t="s">
        <v>111</v>
      </c>
      <c r="I73" s="13" t="s">
        <v>33</v>
      </c>
      <c r="J73" s="15">
        <v>1</v>
      </c>
      <c r="K73" s="16">
        <v>0</v>
      </c>
      <c r="L73" s="17"/>
      <c r="M73" s="17">
        <f t="shared" ref="M73:M77" si="9">K73+L73</f>
        <v>0</v>
      </c>
      <c r="N73" s="18">
        <v>0</v>
      </c>
      <c r="O73" s="19">
        <f t="shared" ref="O73:O77" si="10">M73-N73</f>
        <v>0</v>
      </c>
      <c r="P73" s="17">
        <v>0</v>
      </c>
      <c r="Q73" s="20" t="e">
        <f>N73/M73</f>
        <v>#DIV/0!</v>
      </c>
      <c r="R73" s="21"/>
      <c r="S73" s="22">
        <v>0</v>
      </c>
      <c r="T73" s="22">
        <v>0</v>
      </c>
      <c r="U73" s="23">
        <v>0</v>
      </c>
      <c r="V73" s="23">
        <v>0</v>
      </c>
      <c r="W73" s="23">
        <v>0</v>
      </c>
    </row>
    <row r="74" spans="1:28" ht="14.15" hidden="1" customHeight="1">
      <c r="A74" s="11">
        <f>A73+1</f>
        <v>2</v>
      </c>
      <c r="B74" s="53" t="s">
        <v>109</v>
      </c>
      <c r="C74" s="53" t="s">
        <v>109</v>
      </c>
      <c r="D74" s="53" t="s">
        <v>112</v>
      </c>
      <c r="E74" s="13">
        <v>7</v>
      </c>
      <c r="F74" s="13"/>
      <c r="G74" s="14" t="s">
        <v>31</v>
      </c>
      <c r="H74" s="14" t="s">
        <v>32</v>
      </c>
      <c r="I74" s="13" t="s">
        <v>33</v>
      </c>
      <c r="J74" s="15">
        <v>1</v>
      </c>
      <c r="K74" s="16">
        <v>0</v>
      </c>
      <c r="L74" s="17"/>
      <c r="M74" s="17">
        <f t="shared" si="9"/>
        <v>0</v>
      </c>
      <c r="N74" s="18">
        <v>0</v>
      </c>
      <c r="O74" s="19">
        <f t="shared" si="10"/>
        <v>0</v>
      </c>
      <c r="P74" s="17">
        <v>0</v>
      </c>
      <c r="Q74" s="20" t="e">
        <f>N74/M74</f>
        <v>#DIV/0!</v>
      </c>
      <c r="R74" s="21"/>
      <c r="S74" s="22">
        <v>0</v>
      </c>
      <c r="T74" s="22">
        <v>0</v>
      </c>
      <c r="U74" s="23">
        <v>0</v>
      </c>
      <c r="V74" s="23">
        <v>0</v>
      </c>
      <c r="W74" s="23">
        <v>0</v>
      </c>
    </row>
    <row r="75" spans="1:28" ht="14.15" hidden="1" customHeight="1">
      <c r="A75" s="11">
        <f t="shared" ref="A75:A77" si="11">A74+1</f>
        <v>3</v>
      </c>
      <c r="B75" s="53" t="s">
        <v>109</v>
      </c>
      <c r="C75" s="53" t="s">
        <v>109</v>
      </c>
      <c r="D75" s="53" t="s">
        <v>113</v>
      </c>
      <c r="E75" s="13">
        <v>7</v>
      </c>
      <c r="F75" s="13"/>
      <c r="G75" s="14" t="s">
        <v>39</v>
      </c>
      <c r="H75" s="14" t="s">
        <v>114</v>
      </c>
      <c r="I75" s="13" t="s">
        <v>33</v>
      </c>
      <c r="J75" s="15">
        <v>1</v>
      </c>
      <c r="K75" s="16">
        <v>0</v>
      </c>
      <c r="L75" s="17"/>
      <c r="M75" s="17">
        <f t="shared" si="9"/>
        <v>0</v>
      </c>
      <c r="N75" s="18">
        <v>0</v>
      </c>
      <c r="O75" s="19">
        <f t="shared" si="10"/>
        <v>0</v>
      </c>
      <c r="P75" s="17">
        <v>0</v>
      </c>
      <c r="Q75" s="20" t="e">
        <f t="shared" ref="Q75:Q77" si="12">N75/M75</f>
        <v>#DIV/0!</v>
      </c>
      <c r="R75" s="21"/>
      <c r="S75" s="22">
        <v>0</v>
      </c>
      <c r="T75" s="22">
        <v>0</v>
      </c>
      <c r="U75" s="23">
        <v>0</v>
      </c>
      <c r="V75" s="23">
        <v>0</v>
      </c>
      <c r="W75" s="23">
        <v>0</v>
      </c>
    </row>
    <row r="76" spans="1:28" ht="14.15" hidden="1" customHeight="1">
      <c r="A76" s="11">
        <f t="shared" si="11"/>
        <v>4</v>
      </c>
      <c r="B76" s="53" t="s">
        <v>109</v>
      </c>
      <c r="C76" s="53" t="s">
        <v>109</v>
      </c>
      <c r="D76" s="53" t="s">
        <v>115</v>
      </c>
      <c r="E76" s="13">
        <v>7</v>
      </c>
      <c r="F76" s="13"/>
      <c r="G76" s="14" t="s">
        <v>31</v>
      </c>
      <c r="H76" s="14" t="s">
        <v>32</v>
      </c>
      <c r="I76" s="13" t="s">
        <v>33</v>
      </c>
      <c r="J76" s="15">
        <v>1</v>
      </c>
      <c r="K76" s="16">
        <v>0</v>
      </c>
      <c r="L76" s="17"/>
      <c r="M76" s="17">
        <f t="shared" si="9"/>
        <v>0</v>
      </c>
      <c r="N76" s="18">
        <v>0</v>
      </c>
      <c r="O76" s="19">
        <f t="shared" si="10"/>
        <v>0</v>
      </c>
      <c r="P76" s="17">
        <v>0</v>
      </c>
      <c r="Q76" s="20" t="e">
        <f t="shared" si="12"/>
        <v>#DIV/0!</v>
      </c>
      <c r="R76" s="21"/>
      <c r="S76" s="22">
        <v>0</v>
      </c>
      <c r="T76" s="22">
        <v>0</v>
      </c>
      <c r="U76" s="23">
        <v>0</v>
      </c>
      <c r="V76" s="23">
        <v>0</v>
      </c>
      <c r="W76" s="23">
        <v>0</v>
      </c>
    </row>
    <row r="77" spans="1:28" ht="14.15" hidden="1" customHeight="1">
      <c r="A77" s="11">
        <f t="shared" si="11"/>
        <v>5</v>
      </c>
      <c r="B77" s="53" t="s">
        <v>109</v>
      </c>
      <c r="C77" s="53" t="s">
        <v>109</v>
      </c>
      <c r="D77" s="53" t="s">
        <v>116</v>
      </c>
      <c r="E77" s="13">
        <v>7</v>
      </c>
      <c r="F77" s="13"/>
      <c r="G77" s="14" t="s">
        <v>31</v>
      </c>
      <c r="H77" s="14" t="s">
        <v>32</v>
      </c>
      <c r="I77" s="13" t="s">
        <v>33</v>
      </c>
      <c r="J77" s="15">
        <v>1</v>
      </c>
      <c r="K77" s="16">
        <v>0</v>
      </c>
      <c r="L77" s="17"/>
      <c r="M77" s="17">
        <f t="shared" si="9"/>
        <v>0</v>
      </c>
      <c r="N77" s="18">
        <v>0</v>
      </c>
      <c r="O77" s="19">
        <f t="shared" si="10"/>
        <v>0</v>
      </c>
      <c r="P77" s="17">
        <v>0</v>
      </c>
      <c r="Q77" s="20" t="e">
        <f t="shared" si="12"/>
        <v>#DIV/0!</v>
      </c>
      <c r="R77" s="21"/>
      <c r="S77" s="22">
        <v>0</v>
      </c>
      <c r="T77" s="22">
        <v>0</v>
      </c>
      <c r="U77" s="23">
        <v>0</v>
      </c>
      <c r="V77" s="23">
        <v>0</v>
      </c>
      <c r="W77" s="23">
        <v>0</v>
      </c>
    </row>
    <row r="78" spans="1:28" ht="14.15" hidden="1" customHeight="1">
      <c r="A78" s="26" t="s">
        <v>109</v>
      </c>
      <c r="B78" s="26"/>
      <c r="C78" s="27"/>
      <c r="D78" s="28" cm="1">
        <f t="array" ref="D78">SUM(1/COUNTIF(D73:D77,D73:D77))</f>
        <v>5</v>
      </c>
      <c r="E78" s="28"/>
      <c r="F78" s="28"/>
      <c r="G78" s="51"/>
      <c r="H78" s="28"/>
      <c r="I78" s="28"/>
      <c r="J78" s="29">
        <f>SUM(J73:J77)</f>
        <v>5</v>
      </c>
      <c r="K78" s="30">
        <f>SUM(K73:K77)</f>
        <v>0</v>
      </c>
      <c r="L78" s="30">
        <f>SUM(L73:L77)</f>
        <v>0</v>
      </c>
      <c r="M78" s="30">
        <f>SUM(K78+L78)</f>
        <v>0</v>
      </c>
      <c r="N78" s="31">
        <f>SUM(N73:N77)</f>
        <v>0</v>
      </c>
      <c r="O78" s="30">
        <f>SUM(O73:O77)</f>
        <v>0</v>
      </c>
      <c r="P78" s="30">
        <f>SUM(P73:P77)</f>
        <v>0</v>
      </c>
      <c r="Q78" s="32" t="e">
        <f>N78/M78</f>
        <v>#DIV/0!</v>
      </c>
      <c r="R78" s="32" t="e">
        <f>AVERAGE(R73:R77)</f>
        <v>#DIV/0!</v>
      </c>
      <c r="S78" s="33">
        <f>SUM(S73:S77)</f>
        <v>0</v>
      </c>
      <c r="T78" s="33">
        <f>SUM(T73:T77)</f>
        <v>0</v>
      </c>
      <c r="U78" s="33">
        <f>SUM(U73:U77)</f>
        <v>0</v>
      </c>
      <c r="V78" s="33">
        <f>SUM(V73:V77)</f>
        <v>0</v>
      </c>
      <c r="W78" s="33">
        <f>SUM(W73:W77)</f>
        <v>0</v>
      </c>
    </row>
    <row r="79" spans="1:28" ht="38.15" customHeight="1">
      <c r="A79" s="11">
        <v>1</v>
      </c>
      <c r="B79" s="54" t="s">
        <v>117</v>
      </c>
      <c r="C79" s="14" t="s">
        <v>118</v>
      </c>
      <c r="D79" s="14" t="str">
        <f>'[2]POM 4 2023 BA PDF (2)'!$C$36</f>
        <v>Afaloicai</v>
      </c>
      <c r="E79" s="13">
        <v>7</v>
      </c>
      <c r="F79" s="55" t="s">
        <v>119</v>
      </c>
      <c r="G79" s="185" t="s">
        <v>69</v>
      </c>
      <c r="H79" s="185" t="s">
        <v>70</v>
      </c>
      <c r="I79" s="13" t="s">
        <v>33</v>
      </c>
      <c r="J79" s="15">
        <v>1</v>
      </c>
      <c r="K79" s="16">
        <f>'[3]Progres Infras'!$E$48</f>
        <v>37797</v>
      </c>
      <c r="L79" s="17"/>
      <c r="M79" s="17">
        <f t="shared" ref="M79:M91" si="13">K79+L79</f>
        <v>37797</v>
      </c>
      <c r="N79" s="18">
        <v>0</v>
      </c>
      <c r="O79" s="19">
        <f t="shared" ref="O79:O140" si="14">M79-N79</f>
        <v>37797</v>
      </c>
      <c r="P79" s="17">
        <v>0</v>
      </c>
      <c r="Q79" s="20">
        <f t="shared" ref="Q79:Q144" si="15">N79/M79</f>
        <v>0</v>
      </c>
      <c r="R79" s="21">
        <v>0.85</v>
      </c>
      <c r="S79" s="22">
        <v>0</v>
      </c>
      <c r="T79" s="22">
        <v>0</v>
      </c>
      <c r="U79" s="62">
        <f>'[4]Tra. 2025'!$J$22</f>
        <v>0</v>
      </c>
      <c r="V79" s="62">
        <v>0</v>
      </c>
      <c r="W79" s="62">
        <v>0</v>
      </c>
    </row>
    <row r="80" spans="1:28" ht="38.15" customHeight="1">
      <c r="A80" s="11">
        <f>A79+1</f>
        <v>2</v>
      </c>
      <c r="B80" s="54" t="s">
        <v>117</v>
      </c>
      <c r="C80" s="14" t="s">
        <v>118</v>
      </c>
      <c r="D80" s="14" t="str">
        <f>'[2]POM 4 2023 BA PDF (2)'!$C$30</f>
        <v>Alaua Craik</v>
      </c>
      <c r="E80" s="13">
        <v>7</v>
      </c>
      <c r="F80" s="55" t="s">
        <v>120</v>
      </c>
      <c r="G80" s="185" t="s">
        <v>31</v>
      </c>
      <c r="H80" s="185" t="s">
        <v>32</v>
      </c>
      <c r="I80" s="13" t="s">
        <v>44</v>
      </c>
      <c r="J80" s="15">
        <v>1</v>
      </c>
      <c r="K80" s="16">
        <f>'[3]Progres Infras'!$E$49</f>
        <v>37797</v>
      </c>
      <c r="L80" s="17"/>
      <c r="M80" s="17">
        <f t="shared" si="13"/>
        <v>37797</v>
      </c>
      <c r="N80" s="18">
        <v>0</v>
      </c>
      <c r="O80" s="19">
        <f t="shared" si="14"/>
        <v>37797</v>
      </c>
      <c r="P80" s="17">
        <v>0</v>
      </c>
      <c r="Q80" s="20">
        <f t="shared" si="15"/>
        <v>0</v>
      </c>
      <c r="R80" s="21">
        <v>0.95</v>
      </c>
      <c r="S80" s="22">
        <v>0</v>
      </c>
      <c r="T80" s="22">
        <v>0</v>
      </c>
      <c r="U80" s="62">
        <f>'[4]Tra. 2025'!$J$23</f>
        <v>12</v>
      </c>
      <c r="V80" s="62">
        <f>'[4]Tra. 2025'!$K$23</f>
        <v>2</v>
      </c>
      <c r="W80" s="62">
        <v>0</v>
      </c>
    </row>
    <row r="81" spans="1:28" ht="38.15" customHeight="1">
      <c r="A81" s="11">
        <f t="shared" ref="A81:A84" si="16">A80+1</f>
        <v>3</v>
      </c>
      <c r="B81" s="54" t="s">
        <v>117</v>
      </c>
      <c r="C81" s="14" t="s">
        <v>118</v>
      </c>
      <c r="D81" s="14" t="str">
        <f>'[2]POM 4 2023 BA PDF (2)'!$C$15</f>
        <v>Alaua Leten</v>
      </c>
      <c r="E81" s="13">
        <v>7</v>
      </c>
      <c r="F81" s="55" t="s">
        <v>120</v>
      </c>
      <c r="G81" s="185" t="s">
        <v>31</v>
      </c>
      <c r="H81" s="185" t="s">
        <v>37</v>
      </c>
      <c r="I81" s="13" t="s">
        <v>44</v>
      </c>
      <c r="J81" s="15">
        <v>1</v>
      </c>
      <c r="K81" s="16">
        <f>'[3]Progres Infras'!$E$50</f>
        <v>37797</v>
      </c>
      <c r="L81" s="17"/>
      <c r="M81" s="17">
        <f t="shared" si="13"/>
        <v>37797</v>
      </c>
      <c r="N81" s="18">
        <v>0</v>
      </c>
      <c r="O81" s="19">
        <f t="shared" si="14"/>
        <v>37797</v>
      </c>
      <c r="P81" s="17">
        <v>0</v>
      </c>
      <c r="Q81" s="20">
        <f t="shared" si="15"/>
        <v>0</v>
      </c>
      <c r="R81" s="21">
        <v>0.96</v>
      </c>
      <c r="S81" s="22"/>
      <c r="T81" s="22">
        <v>0</v>
      </c>
      <c r="U81" s="62">
        <f>'[4]Tra. 2025'!$J$24</f>
        <v>0</v>
      </c>
      <c r="V81" s="62">
        <v>0</v>
      </c>
      <c r="W81" s="62">
        <v>0</v>
      </c>
    </row>
    <row r="82" spans="1:28" ht="38.15" customHeight="1">
      <c r="A82" s="11">
        <f t="shared" si="16"/>
        <v>4</v>
      </c>
      <c r="B82" s="54" t="s">
        <v>117</v>
      </c>
      <c r="C82" s="14" t="s">
        <v>118</v>
      </c>
      <c r="D82" s="14" t="str">
        <f>'[2]POM 4 2023 BA PDF (2)'!$C$18</f>
        <v>Defauassi</v>
      </c>
      <c r="E82" s="13">
        <v>7</v>
      </c>
      <c r="F82" s="55" t="s">
        <v>121</v>
      </c>
      <c r="G82" s="185" t="s">
        <v>49</v>
      </c>
      <c r="H82" s="185" t="s">
        <v>50</v>
      </c>
      <c r="I82" s="13" t="s">
        <v>44</v>
      </c>
      <c r="J82" s="15">
        <v>1</v>
      </c>
      <c r="K82" s="16">
        <f>'[3]Progres Infras'!$E$51</f>
        <v>37651</v>
      </c>
      <c r="L82" s="17"/>
      <c r="M82" s="17">
        <f t="shared" si="13"/>
        <v>37651</v>
      </c>
      <c r="N82" s="18">
        <v>0</v>
      </c>
      <c r="O82" s="19">
        <f t="shared" si="14"/>
        <v>37651</v>
      </c>
      <c r="P82" s="17">
        <v>0</v>
      </c>
      <c r="Q82" s="20">
        <f t="shared" si="15"/>
        <v>0</v>
      </c>
      <c r="R82" s="21">
        <v>1</v>
      </c>
      <c r="S82" s="22">
        <v>0</v>
      </c>
      <c r="T82" s="22">
        <v>0</v>
      </c>
      <c r="U82" s="62">
        <f>'[4]Tra. 2025'!$J$25</f>
        <v>0</v>
      </c>
      <c r="V82" s="62">
        <v>0</v>
      </c>
      <c r="W82" s="62">
        <v>0</v>
      </c>
    </row>
    <row r="83" spans="1:28" ht="38.15" customHeight="1">
      <c r="A83" s="11">
        <f t="shared" si="16"/>
        <v>5</v>
      </c>
      <c r="B83" s="54" t="s">
        <v>117</v>
      </c>
      <c r="C83" s="14" t="s">
        <v>118</v>
      </c>
      <c r="D83" s="14" t="str">
        <f>'[2]POM 4 2023 BA PDF (2)'!$C$24</f>
        <v>Haeconi</v>
      </c>
      <c r="E83" s="13">
        <v>7</v>
      </c>
      <c r="F83" s="55" t="s">
        <v>120</v>
      </c>
      <c r="G83" s="185" t="s">
        <v>31</v>
      </c>
      <c r="H83" s="185" t="s">
        <v>32</v>
      </c>
      <c r="I83" s="13" t="s">
        <v>33</v>
      </c>
      <c r="J83" s="15">
        <v>1</v>
      </c>
      <c r="K83" s="16">
        <f>'[3]Progres Infras'!$E$52</f>
        <v>41574</v>
      </c>
      <c r="L83" s="17"/>
      <c r="M83" s="17">
        <f t="shared" si="13"/>
        <v>41574</v>
      </c>
      <c r="N83" s="18">
        <v>0</v>
      </c>
      <c r="O83" s="19">
        <f t="shared" si="14"/>
        <v>41574</v>
      </c>
      <c r="P83" s="17">
        <v>0</v>
      </c>
      <c r="Q83" s="20">
        <f t="shared" si="15"/>
        <v>0</v>
      </c>
      <c r="R83" s="21">
        <v>1</v>
      </c>
      <c r="S83" s="22">
        <v>1</v>
      </c>
      <c r="T83" s="22">
        <v>1</v>
      </c>
      <c r="U83" s="62">
        <f>'[4]Tra. 2025'!$J$26</f>
        <v>0</v>
      </c>
      <c r="V83" s="62">
        <v>0</v>
      </c>
      <c r="W83" s="62">
        <v>0</v>
      </c>
    </row>
    <row r="84" spans="1:28" ht="38.15" customHeight="1">
      <c r="A84" s="11">
        <f t="shared" si="16"/>
        <v>6</v>
      </c>
      <c r="B84" s="54" t="s">
        <v>117</v>
      </c>
      <c r="C84" s="14" t="s">
        <v>118</v>
      </c>
      <c r="D84" s="14" t="str">
        <f>'[2]POM 4 2023 BA PDF (2)'!$C$27</f>
        <v>Larisula</v>
      </c>
      <c r="E84" s="13">
        <v>7</v>
      </c>
      <c r="F84" s="55" t="s">
        <v>120</v>
      </c>
      <c r="G84" s="185" t="s">
        <v>31</v>
      </c>
      <c r="H84" s="185" t="s">
        <v>32</v>
      </c>
      <c r="I84" s="13" t="s">
        <v>44</v>
      </c>
      <c r="J84" s="15">
        <v>1</v>
      </c>
      <c r="K84" s="16">
        <f>'[3]Progres Infras'!$E$53</f>
        <v>37797</v>
      </c>
      <c r="L84" s="17"/>
      <c r="M84" s="17">
        <f t="shared" si="13"/>
        <v>37797</v>
      </c>
      <c r="N84" s="18">
        <v>0</v>
      </c>
      <c r="O84" s="19">
        <f t="shared" si="14"/>
        <v>37797</v>
      </c>
      <c r="P84" s="17">
        <v>0</v>
      </c>
      <c r="Q84" s="20">
        <f t="shared" si="15"/>
        <v>0</v>
      </c>
      <c r="R84" s="21">
        <v>1</v>
      </c>
      <c r="S84" s="22">
        <v>1</v>
      </c>
      <c r="T84" s="22">
        <v>1</v>
      </c>
      <c r="U84" s="62">
        <f>'[4]Tra. 2025'!$J$28</f>
        <v>0</v>
      </c>
      <c r="V84" s="62">
        <v>0</v>
      </c>
      <c r="W84" s="62">
        <v>0</v>
      </c>
    </row>
    <row r="85" spans="1:28" ht="38.15" customHeight="1">
      <c r="A85" s="11">
        <f t="shared" ref="A85:A140" si="17">A84+1</f>
        <v>7</v>
      </c>
      <c r="B85" s="54" t="s">
        <v>117</v>
      </c>
      <c r="C85" s="14" t="s">
        <v>118</v>
      </c>
      <c r="D85" s="14" t="str">
        <f>'[2]POM 4 2023 BA PDF (2)'!$C$21</f>
        <v>Lavateri</v>
      </c>
      <c r="E85" s="13">
        <v>7</v>
      </c>
      <c r="F85" s="55" t="s">
        <v>120</v>
      </c>
      <c r="G85" s="185" t="s">
        <v>31</v>
      </c>
      <c r="H85" s="185" t="s">
        <v>32</v>
      </c>
      <c r="I85" s="13" t="s">
        <v>33</v>
      </c>
      <c r="J85" s="15">
        <v>1</v>
      </c>
      <c r="K85" s="16">
        <f>'[3]Progres Infras'!$E$54</f>
        <v>34270</v>
      </c>
      <c r="L85" s="17"/>
      <c r="M85" s="17">
        <f t="shared" si="13"/>
        <v>34270</v>
      </c>
      <c r="N85" s="18">
        <v>0</v>
      </c>
      <c r="O85" s="19">
        <f t="shared" si="14"/>
        <v>34270</v>
      </c>
      <c r="P85" s="17">
        <v>0</v>
      </c>
      <c r="Q85" s="20">
        <f t="shared" si="15"/>
        <v>0</v>
      </c>
      <c r="R85" s="21">
        <v>1</v>
      </c>
      <c r="S85" s="22">
        <v>1</v>
      </c>
      <c r="T85" s="22">
        <v>1</v>
      </c>
      <c r="U85" s="62">
        <f>'[4]Tra. 2025'!$J$28</f>
        <v>0</v>
      </c>
      <c r="V85" s="62">
        <v>0</v>
      </c>
      <c r="W85" s="62">
        <v>0</v>
      </c>
    </row>
    <row r="86" spans="1:28" ht="38.15" customHeight="1">
      <c r="A86" s="11">
        <f t="shared" si="17"/>
        <v>8</v>
      </c>
      <c r="B86" s="54" t="s">
        <v>117</v>
      </c>
      <c r="C86" s="14" t="s">
        <v>118</v>
      </c>
      <c r="D86" s="14" t="str">
        <f>'[2]POM 4 2023 BA PDF (2)'!$C$33</f>
        <v>Ossohuna</v>
      </c>
      <c r="E86" s="13">
        <v>7</v>
      </c>
      <c r="F86" s="55" t="s">
        <v>120</v>
      </c>
      <c r="G86" s="185" t="s">
        <v>31</v>
      </c>
      <c r="H86" s="185" t="s">
        <v>32</v>
      </c>
      <c r="I86" s="13" t="s">
        <v>33</v>
      </c>
      <c r="J86" s="15">
        <v>1</v>
      </c>
      <c r="K86" s="16">
        <f>'[3]Progres Infras'!$E$55</f>
        <v>37797</v>
      </c>
      <c r="L86" s="17"/>
      <c r="M86" s="17">
        <f t="shared" si="13"/>
        <v>37797</v>
      </c>
      <c r="N86" s="18">
        <v>0</v>
      </c>
      <c r="O86" s="19">
        <f t="shared" si="14"/>
        <v>37797</v>
      </c>
      <c r="P86" s="17">
        <v>0</v>
      </c>
      <c r="Q86" s="20">
        <f t="shared" si="15"/>
        <v>0</v>
      </c>
      <c r="R86" s="21">
        <v>1</v>
      </c>
      <c r="S86" s="22">
        <v>0</v>
      </c>
      <c r="T86" s="22">
        <v>0</v>
      </c>
      <c r="U86" s="62">
        <v>0</v>
      </c>
      <c r="V86" s="62">
        <v>0</v>
      </c>
      <c r="W86" s="62">
        <v>0</v>
      </c>
    </row>
    <row r="87" spans="1:28" ht="38.15" customHeight="1">
      <c r="A87" s="11">
        <f t="shared" si="17"/>
        <v>9</v>
      </c>
      <c r="B87" s="54" t="s">
        <v>117</v>
      </c>
      <c r="C87" s="14" t="s">
        <v>118</v>
      </c>
      <c r="D87" s="14" t="str">
        <f>'[2]POM 4 2023 BA PDF (2)'!$C$39</f>
        <v>Samalari</v>
      </c>
      <c r="E87" s="13">
        <v>7</v>
      </c>
      <c r="F87" s="55" t="s">
        <v>121</v>
      </c>
      <c r="G87" s="185" t="s">
        <v>31</v>
      </c>
      <c r="H87" s="185" t="s">
        <v>32</v>
      </c>
      <c r="I87" s="13" t="s">
        <v>33</v>
      </c>
      <c r="J87" s="15">
        <v>1</v>
      </c>
      <c r="K87" s="16">
        <f>'[3]Progres Infras'!$E$56</f>
        <v>34270</v>
      </c>
      <c r="L87" s="17"/>
      <c r="M87" s="17">
        <f t="shared" si="13"/>
        <v>34270</v>
      </c>
      <c r="N87" s="18">
        <v>0</v>
      </c>
      <c r="O87" s="19">
        <f t="shared" si="14"/>
        <v>34270</v>
      </c>
      <c r="P87" s="17">
        <v>0</v>
      </c>
      <c r="Q87" s="20">
        <f t="shared" si="15"/>
        <v>0</v>
      </c>
      <c r="R87" s="21">
        <v>1</v>
      </c>
      <c r="S87" s="22">
        <v>0</v>
      </c>
      <c r="T87" s="22">
        <v>0</v>
      </c>
      <c r="U87" s="62">
        <v>0</v>
      </c>
      <c r="V87" s="62">
        <v>0</v>
      </c>
      <c r="W87" s="62">
        <v>0</v>
      </c>
    </row>
    <row r="88" spans="1:28" ht="38.15" customHeight="1">
      <c r="A88" s="11">
        <f>A87+1</f>
        <v>10</v>
      </c>
      <c r="B88" s="54" t="s">
        <v>117</v>
      </c>
      <c r="C88" s="14" t="s">
        <v>118</v>
      </c>
      <c r="D88" s="14" t="str">
        <f>'[2]POM 4 2023 BA PDF (2)'!$C$42</f>
        <v>Uacala</v>
      </c>
      <c r="E88" s="13">
        <v>7</v>
      </c>
      <c r="F88" s="55" t="s">
        <v>120</v>
      </c>
      <c r="G88" s="185" t="s">
        <v>31</v>
      </c>
      <c r="H88" s="185" t="s">
        <v>32</v>
      </c>
      <c r="I88" s="13" t="s">
        <v>33</v>
      </c>
      <c r="J88" s="15">
        <v>1</v>
      </c>
      <c r="K88" s="16">
        <f>'[3]Progres Infras'!$E$57</f>
        <v>34270</v>
      </c>
      <c r="L88" s="17"/>
      <c r="M88" s="17">
        <f t="shared" si="13"/>
        <v>34270</v>
      </c>
      <c r="N88" s="18">
        <v>0</v>
      </c>
      <c r="O88" s="19">
        <f t="shared" si="14"/>
        <v>34270</v>
      </c>
      <c r="P88" s="17">
        <v>0</v>
      </c>
      <c r="Q88" s="20">
        <f t="shared" si="15"/>
        <v>0</v>
      </c>
      <c r="R88" s="21">
        <v>0.98</v>
      </c>
      <c r="S88" s="22">
        <v>0</v>
      </c>
      <c r="T88" s="22">
        <v>0</v>
      </c>
      <c r="U88" s="62">
        <v>0</v>
      </c>
      <c r="V88" s="62">
        <v>0</v>
      </c>
      <c r="W88" s="62">
        <v>0</v>
      </c>
    </row>
    <row r="89" spans="1:28" ht="38.15" customHeight="1">
      <c r="A89" s="11">
        <f t="shared" si="17"/>
        <v>11</v>
      </c>
      <c r="B89" s="54" t="s">
        <v>117</v>
      </c>
      <c r="C89" s="14" t="s">
        <v>122</v>
      </c>
      <c r="D89" s="14" t="str">
        <f>'[2]POM 4 2023 BA PDF (2)'!$C$68</f>
        <v>Bahu</v>
      </c>
      <c r="E89" s="13">
        <v>7</v>
      </c>
      <c r="F89" s="55" t="s">
        <v>120</v>
      </c>
      <c r="G89" s="185" t="s">
        <v>31</v>
      </c>
      <c r="H89" s="185" t="s">
        <v>32</v>
      </c>
      <c r="I89" s="13" t="s">
        <v>44</v>
      </c>
      <c r="J89" s="15">
        <v>1</v>
      </c>
      <c r="K89" s="16">
        <f>'[3]Progres Infras'!$E$36</f>
        <v>38547</v>
      </c>
      <c r="L89" s="17"/>
      <c r="M89" s="17">
        <f t="shared" si="13"/>
        <v>38547</v>
      </c>
      <c r="N89" s="18">
        <v>0</v>
      </c>
      <c r="O89" s="19">
        <f t="shared" si="14"/>
        <v>38547</v>
      </c>
      <c r="P89" s="17">
        <v>0</v>
      </c>
      <c r="Q89" s="20">
        <f t="shared" si="15"/>
        <v>0</v>
      </c>
      <c r="R89" s="21">
        <v>1</v>
      </c>
      <c r="S89" s="22">
        <v>1</v>
      </c>
      <c r="T89" s="22">
        <v>0</v>
      </c>
      <c r="U89" s="62">
        <v>17</v>
      </c>
      <c r="V89" s="62">
        <v>8</v>
      </c>
      <c r="W89" s="62">
        <v>0</v>
      </c>
    </row>
    <row r="90" spans="1:28" ht="38.15" customHeight="1">
      <c r="A90" s="11">
        <f t="shared" si="17"/>
        <v>12</v>
      </c>
      <c r="B90" s="54" t="s">
        <v>117</v>
      </c>
      <c r="C90" s="14" t="s">
        <v>122</v>
      </c>
      <c r="D90" s="14" t="str">
        <f>'[2]POM 4 2023 BA PDF (2)'!$C$71</f>
        <v>Bucoli</v>
      </c>
      <c r="E90" s="13">
        <v>7</v>
      </c>
      <c r="F90" s="55" t="s">
        <v>123</v>
      </c>
      <c r="G90" s="196" t="s">
        <v>124</v>
      </c>
      <c r="H90" s="185" t="s">
        <v>125</v>
      </c>
      <c r="I90" s="13" t="s">
        <v>44</v>
      </c>
      <c r="J90" s="15">
        <v>1</v>
      </c>
      <c r="K90" s="16">
        <f>'[3]Progres Infras'!$E$37</f>
        <v>34520</v>
      </c>
      <c r="L90" s="17"/>
      <c r="M90" s="17">
        <f t="shared" si="13"/>
        <v>34520</v>
      </c>
      <c r="N90" s="18">
        <v>0</v>
      </c>
      <c r="O90" s="19">
        <f t="shared" si="14"/>
        <v>34520</v>
      </c>
      <c r="P90" s="17">
        <v>0</v>
      </c>
      <c r="Q90" s="20">
        <f t="shared" si="15"/>
        <v>0</v>
      </c>
      <c r="R90" s="21">
        <v>1</v>
      </c>
      <c r="S90" s="22">
        <v>0</v>
      </c>
      <c r="T90" s="22">
        <v>0</v>
      </c>
      <c r="U90" s="62">
        <v>0</v>
      </c>
      <c r="V90" s="62">
        <v>0</v>
      </c>
      <c r="W90" s="62">
        <v>0</v>
      </c>
    </row>
    <row r="91" spans="1:28" ht="38.15" customHeight="1">
      <c r="A91" s="11">
        <f t="shared" si="17"/>
        <v>13</v>
      </c>
      <c r="B91" s="54" t="s">
        <v>117</v>
      </c>
      <c r="C91" s="14" t="s">
        <v>122</v>
      </c>
      <c r="D91" s="14" t="str">
        <f>'[2]POM 4 2023 BA PDF (2)'!$C$74</f>
        <v>Buibau</v>
      </c>
      <c r="E91" s="13">
        <v>7</v>
      </c>
      <c r="F91" s="55" t="s">
        <v>120</v>
      </c>
      <c r="G91" s="185" t="s">
        <v>31</v>
      </c>
      <c r="H91" s="185" t="s">
        <v>37</v>
      </c>
      <c r="I91" s="13" t="s">
        <v>33</v>
      </c>
      <c r="J91" s="15">
        <v>1</v>
      </c>
      <c r="K91" s="16">
        <f>'[3]Progres Infras'!$E$38</f>
        <v>34770</v>
      </c>
      <c r="L91" s="17"/>
      <c r="M91" s="17">
        <f t="shared" si="13"/>
        <v>34770</v>
      </c>
      <c r="N91" s="18">
        <f>'[3]Progres Infras'!$H$38</f>
        <v>5579.25</v>
      </c>
      <c r="O91" s="19">
        <f t="shared" si="14"/>
        <v>29190.75</v>
      </c>
      <c r="P91" s="17">
        <v>0</v>
      </c>
      <c r="Q91" s="20">
        <f t="shared" si="15"/>
        <v>0.16046160483175151</v>
      </c>
      <c r="R91" s="21">
        <v>1</v>
      </c>
      <c r="S91" s="22">
        <v>1</v>
      </c>
      <c r="T91" s="22">
        <v>0</v>
      </c>
      <c r="U91" s="62">
        <f>'[4]Tra. 2025'!$J$35</f>
        <v>12</v>
      </c>
      <c r="V91" s="62">
        <f>'[4]Tra. 2025'!$K$35</f>
        <v>2</v>
      </c>
      <c r="W91" s="62">
        <v>0</v>
      </c>
    </row>
    <row r="92" spans="1:28" ht="38.15" customHeight="1">
      <c r="A92" s="11">
        <f t="shared" si="17"/>
        <v>14</v>
      </c>
      <c r="B92" s="54" t="s">
        <v>117</v>
      </c>
      <c r="C92" s="14" t="s">
        <v>122</v>
      </c>
      <c r="D92" s="14" t="str">
        <f>'[2]POM 4 2023 BA PDF (2)'!$C$77</f>
        <v>Buruma</v>
      </c>
      <c r="E92" s="13">
        <v>7</v>
      </c>
      <c r="F92" s="55" t="s">
        <v>120</v>
      </c>
      <c r="G92" s="196" t="s">
        <v>31</v>
      </c>
      <c r="H92" s="185" t="s">
        <v>37</v>
      </c>
      <c r="I92" s="13" t="s">
        <v>33</v>
      </c>
      <c r="J92" s="15">
        <v>1</v>
      </c>
      <c r="K92" s="56">
        <v>0</v>
      </c>
      <c r="L92" s="17"/>
      <c r="M92" s="17">
        <f>'[3]Progres Infras'!$E$39</f>
        <v>38547</v>
      </c>
      <c r="N92" s="57">
        <v>0</v>
      </c>
      <c r="O92" s="19">
        <f t="shared" si="14"/>
        <v>38547</v>
      </c>
      <c r="P92" s="17">
        <v>0</v>
      </c>
      <c r="Q92" s="20">
        <f t="shared" si="15"/>
        <v>0</v>
      </c>
      <c r="R92" s="21">
        <v>1</v>
      </c>
      <c r="S92" s="22">
        <v>0</v>
      </c>
      <c r="T92" s="22">
        <v>0</v>
      </c>
      <c r="U92" s="62">
        <v>0</v>
      </c>
      <c r="V92" s="62">
        <v>0</v>
      </c>
      <c r="W92" s="62">
        <v>0</v>
      </c>
    </row>
    <row r="93" spans="1:28" ht="38.15" customHeight="1">
      <c r="A93" s="11">
        <f t="shared" si="17"/>
        <v>15</v>
      </c>
      <c r="B93" s="54" t="s">
        <v>117</v>
      </c>
      <c r="C93" s="14" t="s">
        <v>122</v>
      </c>
      <c r="D93" s="14" t="str">
        <f>'[2]POM 4 2023 BA PDF (2)'!$C$80</f>
        <v>Caibada</v>
      </c>
      <c r="E93" s="13">
        <v>7</v>
      </c>
      <c r="F93" s="55" t="s">
        <v>120</v>
      </c>
      <c r="G93" s="185" t="s">
        <v>31</v>
      </c>
      <c r="H93" s="185" t="s">
        <v>126</v>
      </c>
      <c r="I93" s="13" t="s">
        <v>44</v>
      </c>
      <c r="J93" s="15">
        <v>1</v>
      </c>
      <c r="K93" s="16">
        <v>0</v>
      </c>
      <c r="L93" s="17"/>
      <c r="M93" s="17">
        <f>'[3]Progres Infras'!$E$40</f>
        <v>30993</v>
      </c>
      <c r="N93" s="18">
        <f>'[3]Progres Infras'!$H$40</f>
        <v>455</v>
      </c>
      <c r="O93" s="19">
        <f t="shared" si="14"/>
        <v>30538</v>
      </c>
      <c r="P93" s="17">
        <v>0</v>
      </c>
      <c r="Q93" s="20">
        <f t="shared" si="15"/>
        <v>1.4680734359371471E-2</v>
      </c>
      <c r="R93" s="21">
        <v>1</v>
      </c>
      <c r="S93" s="22">
        <v>0</v>
      </c>
      <c r="T93" s="22">
        <v>0</v>
      </c>
      <c r="U93" s="62">
        <v>0</v>
      </c>
      <c r="V93" s="62">
        <v>0</v>
      </c>
      <c r="W93" s="62">
        <v>0</v>
      </c>
    </row>
    <row r="94" spans="1:28" ht="38.15" customHeight="1">
      <c r="A94" s="11">
        <f t="shared" si="17"/>
        <v>16</v>
      </c>
      <c r="B94" s="54" t="s">
        <v>117</v>
      </c>
      <c r="C94" s="14" t="s">
        <v>122</v>
      </c>
      <c r="D94" s="14" t="s">
        <v>127</v>
      </c>
      <c r="E94" s="13">
        <v>7</v>
      </c>
      <c r="F94" s="55" t="s">
        <v>120</v>
      </c>
      <c r="G94" s="185" t="s">
        <v>31</v>
      </c>
      <c r="H94" s="185" t="s">
        <v>32</v>
      </c>
      <c r="I94" s="13" t="s">
        <v>44</v>
      </c>
      <c r="J94" s="15">
        <v>1</v>
      </c>
      <c r="K94" s="16">
        <v>0</v>
      </c>
      <c r="L94" s="17"/>
      <c r="M94" s="17">
        <f>'[3]Progres Infras'!$E$41</f>
        <v>38297</v>
      </c>
      <c r="N94" s="18">
        <v>0</v>
      </c>
      <c r="O94" s="19">
        <f t="shared" si="14"/>
        <v>38297</v>
      </c>
      <c r="P94" s="17">
        <v>0</v>
      </c>
      <c r="Q94" s="20">
        <f t="shared" si="15"/>
        <v>0</v>
      </c>
      <c r="R94" s="21">
        <v>1</v>
      </c>
      <c r="S94" s="22">
        <v>1</v>
      </c>
      <c r="T94" s="22">
        <v>0</v>
      </c>
      <c r="U94" s="62">
        <v>0</v>
      </c>
      <c r="V94" s="62">
        <v>0</v>
      </c>
      <c r="W94" s="62">
        <v>0</v>
      </c>
      <c r="AA94" s="348"/>
      <c r="AB94" s="348"/>
    </row>
    <row r="95" spans="1:28" ht="38.15" customHeight="1">
      <c r="A95" s="11">
        <f t="shared" si="17"/>
        <v>17</v>
      </c>
      <c r="B95" s="54" t="s">
        <v>117</v>
      </c>
      <c r="C95" s="14" t="s">
        <v>122</v>
      </c>
      <c r="D95" s="14" t="s">
        <v>128</v>
      </c>
      <c r="E95" s="13">
        <v>7</v>
      </c>
      <c r="F95" s="55" t="s">
        <v>123</v>
      </c>
      <c r="G95" s="196" t="s">
        <v>124</v>
      </c>
      <c r="H95" s="185" t="s">
        <v>125</v>
      </c>
      <c r="I95" s="13" t="s">
        <v>80</v>
      </c>
      <c r="J95" s="15">
        <v>1</v>
      </c>
      <c r="K95" s="16">
        <v>0</v>
      </c>
      <c r="L95" s="17"/>
      <c r="M95" s="17">
        <f>'[3]Progres Infras'!$E$42</f>
        <v>30743</v>
      </c>
      <c r="N95" s="18">
        <v>0</v>
      </c>
      <c r="O95" s="19">
        <f t="shared" si="14"/>
        <v>30743</v>
      </c>
      <c r="P95" s="17">
        <v>0</v>
      </c>
      <c r="Q95" s="20">
        <f t="shared" si="15"/>
        <v>0</v>
      </c>
      <c r="R95" s="21">
        <v>0.48</v>
      </c>
      <c r="S95" s="22">
        <v>0</v>
      </c>
      <c r="T95" s="22">
        <v>0</v>
      </c>
      <c r="U95" s="62">
        <v>0</v>
      </c>
      <c r="V95" s="62">
        <v>0</v>
      </c>
      <c r="W95" s="62">
        <v>0</v>
      </c>
      <c r="AA95" s="348">
        <v>657</v>
      </c>
      <c r="AB95" s="348"/>
    </row>
    <row r="96" spans="1:28" ht="38.15" customHeight="1">
      <c r="A96" s="11">
        <f t="shared" si="17"/>
        <v>18</v>
      </c>
      <c r="B96" s="54" t="s">
        <v>117</v>
      </c>
      <c r="C96" s="14" t="s">
        <v>122</v>
      </c>
      <c r="D96" s="14" t="str">
        <f>'[2]POM 4 2023 BA PDF (2)'!$C$83</f>
        <v>Seical</v>
      </c>
      <c r="E96" s="13">
        <v>7</v>
      </c>
      <c r="F96" s="55" t="s">
        <v>120</v>
      </c>
      <c r="G96" s="185" t="s">
        <v>31</v>
      </c>
      <c r="H96" s="185" t="s">
        <v>32</v>
      </c>
      <c r="I96" s="13" t="s">
        <v>33</v>
      </c>
      <c r="J96" s="15">
        <v>1</v>
      </c>
      <c r="K96" s="16">
        <v>0</v>
      </c>
      <c r="L96" s="17"/>
      <c r="M96" s="17">
        <f>'[3]Progres Infras'!$E$43</f>
        <v>30743</v>
      </c>
      <c r="N96" s="18">
        <v>0</v>
      </c>
      <c r="O96" s="19">
        <f t="shared" si="14"/>
        <v>30743</v>
      </c>
      <c r="P96" s="17">
        <v>0</v>
      </c>
      <c r="Q96" s="20">
        <f t="shared" si="15"/>
        <v>0</v>
      </c>
      <c r="R96" s="21">
        <v>1</v>
      </c>
      <c r="S96" s="22">
        <v>1</v>
      </c>
      <c r="T96" s="22">
        <v>0</v>
      </c>
      <c r="U96" s="62">
        <v>0</v>
      </c>
      <c r="V96" s="62">
        <v>0</v>
      </c>
      <c r="W96" s="62">
        <v>0</v>
      </c>
      <c r="AA96" s="348">
        <v>336</v>
      </c>
      <c r="AB96" s="348"/>
    </row>
    <row r="97" spans="1:28" ht="38.15" customHeight="1">
      <c r="A97" s="11">
        <f t="shared" si="17"/>
        <v>19</v>
      </c>
      <c r="B97" s="54" t="s">
        <v>117</v>
      </c>
      <c r="C97" s="14" t="s">
        <v>122</v>
      </c>
      <c r="D97" s="14" t="str">
        <f>'[2]POM 4 2023 BA PDF (2)'!$C$86</f>
        <v>Tirilolo</v>
      </c>
      <c r="E97" s="13">
        <v>7</v>
      </c>
      <c r="F97" s="55" t="s">
        <v>120</v>
      </c>
      <c r="G97" s="185" t="s">
        <v>31</v>
      </c>
      <c r="H97" s="185" t="s">
        <v>32</v>
      </c>
      <c r="I97" s="13" t="s">
        <v>44</v>
      </c>
      <c r="J97" s="15">
        <v>1</v>
      </c>
      <c r="K97" s="16">
        <v>0</v>
      </c>
      <c r="L97" s="17"/>
      <c r="M97" s="17">
        <f>'[3]Progres Infras'!$E$44</f>
        <v>38547</v>
      </c>
      <c r="N97" s="18">
        <v>0</v>
      </c>
      <c r="O97" s="19">
        <f t="shared" si="14"/>
        <v>38547</v>
      </c>
      <c r="P97" s="17">
        <v>0</v>
      </c>
      <c r="Q97" s="20">
        <f t="shared" si="15"/>
        <v>0</v>
      </c>
      <c r="R97" s="21">
        <v>1</v>
      </c>
      <c r="S97" s="22">
        <v>1</v>
      </c>
      <c r="T97" s="22">
        <v>0</v>
      </c>
      <c r="U97" s="62">
        <v>0</v>
      </c>
      <c r="V97" s="62">
        <v>0</v>
      </c>
      <c r="W97" s="62">
        <v>0</v>
      </c>
      <c r="AA97" s="349">
        <f>AA96/AA95*100</f>
        <v>51.141552511415526</v>
      </c>
      <c r="AB97" s="348"/>
    </row>
    <row r="98" spans="1:28" ht="28.5">
      <c r="A98" s="11">
        <f t="shared" si="17"/>
        <v>20</v>
      </c>
      <c r="B98" s="54" t="s">
        <v>117</v>
      </c>
      <c r="C98" s="14" t="s">
        <v>122</v>
      </c>
      <c r="D98" s="14" t="str">
        <f>'[2]POM 4 2023 BA PDF (2)'!$C$89</f>
        <v>Triloka</v>
      </c>
      <c r="E98" s="13">
        <v>7</v>
      </c>
      <c r="F98" s="55" t="s">
        <v>120</v>
      </c>
      <c r="G98" s="185" t="s">
        <v>31</v>
      </c>
      <c r="H98" s="185" t="s">
        <v>32</v>
      </c>
      <c r="I98" s="13" t="s">
        <v>33</v>
      </c>
      <c r="J98" s="15">
        <v>1</v>
      </c>
      <c r="K98" s="16">
        <v>0</v>
      </c>
      <c r="L98" s="17"/>
      <c r="M98" s="17">
        <f>'[3]Progres Infras'!$E$45</f>
        <v>34520</v>
      </c>
      <c r="N98" s="18">
        <v>0</v>
      </c>
      <c r="O98" s="19">
        <f t="shared" si="14"/>
        <v>34520</v>
      </c>
      <c r="P98" s="17">
        <v>0</v>
      </c>
      <c r="Q98" s="20">
        <f t="shared" si="15"/>
        <v>0</v>
      </c>
      <c r="R98" s="21">
        <v>1</v>
      </c>
      <c r="S98" s="22">
        <v>1</v>
      </c>
      <c r="T98" s="22">
        <v>1</v>
      </c>
      <c r="U98" s="62">
        <v>0</v>
      </c>
      <c r="V98" s="62">
        <v>0</v>
      </c>
      <c r="W98" s="62">
        <v>0</v>
      </c>
      <c r="AA98" s="348"/>
      <c r="AB98" s="348"/>
    </row>
    <row r="99" spans="1:28" ht="31">
      <c r="A99" s="11">
        <f t="shared" si="17"/>
        <v>21</v>
      </c>
      <c r="B99" s="54" t="s">
        <v>117</v>
      </c>
      <c r="C99" s="14" t="s">
        <v>122</v>
      </c>
      <c r="D99" s="14" t="str">
        <f>'[2]POM 4 2023 BA PDF (2)'!$C$89</f>
        <v>Triloka</v>
      </c>
      <c r="E99" s="13"/>
      <c r="F99" s="55" t="s">
        <v>618</v>
      </c>
      <c r="G99" s="185" t="s">
        <v>43</v>
      </c>
      <c r="H99" s="185" t="s">
        <v>654</v>
      </c>
      <c r="I99" s="13" t="s">
        <v>33</v>
      </c>
      <c r="J99" s="15">
        <v>1</v>
      </c>
      <c r="K99" s="16"/>
      <c r="L99" s="17"/>
      <c r="M99" s="17"/>
      <c r="N99" s="18"/>
      <c r="O99" s="19"/>
      <c r="P99" s="17"/>
      <c r="Q99" s="20"/>
      <c r="R99" s="21">
        <v>0.7</v>
      </c>
      <c r="S99" s="22">
        <v>0</v>
      </c>
      <c r="T99" s="22">
        <v>0</v>
      </c>
      <c r="U99" s="62">
        <v>0</v>
      </c>
      <c r="V99" s="62">
        <v>0</v>
      </c>
      <c r="W99" s="62">
        <v>0</v>
      </c>
      <c r="X99" s="192" t="s">
        <v>658</v>
      </c>
      <c r="AA99" s="348"/>
      <c r="AB99" s="348"/>
    </row>
    <row r="100" spans="1:28" ht="38.15" customHeight="1">
      <c r="A100" s="11">
        <f t="shared" si="17"/>
        <v>22</v>
      </c>
      <c r="B100" s="54" t="s">
        <v>117</v>
      </c>
      <c r="C100" s="14" t="s">
        <v>122</v>
      </c>
      <c r="D100" s="14" t="str">
        <f>'[2]POM 4 2023 BA PDF (2)'!$C$92</f>
        <v>Uailili</v>
      </c>
      <c r="E100" s="13">
        <v>7</v>
      </c>
      <c r="F100" s="55" t="s">
        <v>120</v>
      </c>
      <c r="G100" s="185" t="s">
        <v>31</v>
      </c>
      <c r="H100" s="185" t="s">
        <v>32</v>
      </c>
      <c r="I100" s="13" t="s">
        <v>44</v>
      </c>
      <c r="J100" s="15">
        <v>1</v>
      </c>
      <c r="K100" s="16">
        <v>0</v>
      </c>
      <c r="L100" s="17"/>
      <c r="M100" s="17">
        <f>'[3]Progres Infras'!$E$46</f>
        <v>34520</v>
      </c>
      <c r="N100" s="18">
        <v>0</v>
      </c>
      <c r="O100" s="19">
        <f t="shared" si="14"/>
        <v>34520</v>
      </c>
      <c r="P100" s="17">
        <v>0</v>
      </c>
      <c r="Q100" s="20">
        <f t="shared" si="15"/>
        <v>0</v>
      </c>
      <c r="R100" s="21">
        <v>1</v>
      </c>
      <c r="S100" s="22">
        <v>1</v>
      </c>
      <c r="T100" s="22">
        <v>0</v>
      </c>
      <c r="U100" s="62">
        <f>'[4]Tra. 2025'!$J$43</f>
        <v>18</v>
      </c>
      <c r="V100" s="62">
        <f>'[4]Tra. 2025'!$K$43</f>
        <v>1</v>
      </c>
      <c r="W100" s="62">
        <v>0</v>
      </c>
    </row>
    <row r="101" spans="1:28" ht="38.15" customHeight="1">
      <c r="A101" s="11">
        <f t="shared" si="17"/>
        <v>23</v>
      </c>
      <c r="B101" s="54" t="s">
        <v>117</v>
      </c>
      <c r="C101" s="14" t="s">
        <v>129</v>
      </c>
      <c r="D101" s="14" t="str">
        <f>'[2]POM 4 2023 BA PDF (2)'!$C$139</f>
        <v>Atelari</v>
      </c>
      <c r="E101" s="13">
        <v>7</v>
      </c>
      <c r="F101" s="55" t="s">
        <v>120</v>
      </c>
      <c r="G101" s="185" t="s">
        <v>31</v>
      </c>
      <c r="H101" s="185" t="s">
        <v>32</v>
      </c>
      <c r="I101" s="13" t="s">
        <v>33</v>
      </c>
      <c r="J101" s="15">
        <v>1</v>
      </c>
      <c r="K101" s="16">
        <v>0</v>
      </c>
      <c r="L101" s="17"/>
      <c r="M101" s="17">
        <f>'[3]Progres Infras'!$E$11</f>
        <v>34270</v>
      </c>
      <c r="N101" s="18">
        <v>0</v>
      </c>
      <c r="O101" s="19">
        <f t="shared" si="14"/>
        <v>34270</v>
      </c>
      <c r="P101" s="17">
        <v>0</v>
      </c>
      <c r="Q101" s="20">
        <f t="shared" si="15"/>
        <v>0</v>
      </c>
      <c r="R101" s="21">
        <v>1</v>
      </c>
      <c r="S101" s="22">
        <v>0</v>
      </c>
      <c r="T101" s="22">
        <v>0</v>
      </c>
      <c r="U101" s="62">
        <v>0</v>
      </c>
      <c r="V101" s="62">
        <v>0</v>
      </c>
      <c r="W101" s="62">
        <v>0</v>
      </c>
    </row>
    <row r="102" spans="1:28" ht="38.15" customHeight="1">
      <c r="A102" s="11">
        <f t="shared" si="17"/>
        <v>24</v>
      </c>
      <c r="B102" s="54" t="s">
        <v>117</v>
      </c>
      <c r="C102" s="14" t="s">
        <v>129</v>
      </c>
      <c r="D102" s="14" t="str">
        <f>'[2]POM 4 2023 BA PDF (2)'!$C$124</f>
        <v>Libagua</v>
      </c>
      <c r="E102" s="13">
        <v>7</v>
      </c>
      <c r="F102" s="55" t="s">
        <v>120</v>
      </c>
      <c r="G102" s="185" t="s">
        <v>31</v>
      </c>
      <c r="H102" s="185" t="s">
        <v>32</v>
      </c>
      <c r="I102" s="13" t="s">
        <v>44</v>
      </c>
      <c r="J102" s="15">
        <v>1</v>
      </c>
      <c r="K102" s="16">
        <v>0</v>
      </c>
      <c r="L102" s="17"/>
      <c r="M102" s="17">
        <f>'[3]Progres Infras'!$E$12</f>
        <v>34270</v>
      </c>
      <c r="N102" s="18">
        <v>13862.8</v>
      </c>
      <c r="O102" s="19">
        <f t="shared" si="14"/>
        <v>20407.2</v>
      </c>
      <c r="P102" s="17">
        <v>0</v>
      </c>
      <c r="Q102" s="20">
        <f t="shared" si="15"/>
        <v>0.40451707032389844</v>
      </c>
      <c r="R102" s="21">
        <v>1</v>
      </c>
      <c r="S102" s="22">
        <v>0</v>
      </c>
      <c r="T102" s="22">
        <v>0</v>
      </c>
      <c r="U102" s="62">
        <f>'[4]Tra. 2025'!$J$46</f>
        <v>33</v>
      </c>
      <c r="V102" s="62">
        <v>0</v>
      </c>
      <c r="W102" s="62">
        <v>0</v>
      </c>
    </row>
    <row r="103" spans="1:28" ht="38.15" customHeight="1">
      <c r="A103" s="11">
        <f t="shared" si="17"/>
        <v>25</v>
      </c>
      <c r="B103" s="54" t="s">
        <v>117</v>
      </c>
      <c r="C103" s="14" t="s">
        <v>129</v>
      </c>
      <c r="D103" s="14" t="str">
        <f>'[2]POM 4 2023 BA PDF (2)'!$C$127</f>
        <v>Nunira</v>
      </c>
      <c r="E103" s="13">
        <v>7</v>
      </c>
      <c r="F103" s="55" t="s">
        <v>120</v>
      </c>
      <c r="G103" s="185" t="s">
        <v>31</v>
      </c>
      <c r="H103" s="185" t="s">
        <v>37</v>
      </c>
      <c r="I103" s="13" t="s">
        <v>44</v>
      </c>
      <c r="J103" s="15">
        <v>1</v>
      </c>
      <c r="K103" s="16">
        <v>0</v>
      </c>
      <c r="L103" s="17"/>
      <c r="M103" s="17">
        <f>'[3]Progres Infras'!$E$13</f>
        <v>34270</v>
      </c>
      <c r="N103" s="18">
        <f>'[3]Progres Infras'!$H$13</f>
        <v>15392.3</v>
      </c>
      <c r="O103" s="19">
        <f t="shared" si="14"/>
        <v>18877.7</v>
      </c>
      <c r="P103" s="17">
        <v>0</v>
      </c>
      <c r="Q103" s="20">
        <f t="shared" si="15"/>
        <v>0.44914794280711989</v>
      </c>
      <c r="R103" s="21">
        <v>1</v>
      </c>
      <c r="S103" s="22">
        <v>0</v>
      </c>
      <c r="T103" s="22">
        <v>0</v>
      </c>
      <c r="U103" s="62">
        <f>'[4]Tra. 2025'!$J$47</f>
        <v>13</v>
      </c>
      <c r="V103" s="62">
        <v>0</v>
      </c>
      <c r="W103" s="62">
        <v>0</v>
      </c>
    </row>
    <row r="104" spans="1:28" ht="38.15" customHeight="1">
      <c r="A104" s="11">
        <f t="shared" si="17"/>
        <v>26</v>
      </c>
      <c r="B104" s="54" t="s">
        <v>117</v>
      </c>
      <c r="C104" s="14" t="s">
        <v>129</v>
      </c>
      <c r="D104" s="14" t="str">
        <f>'[2]POM 4 2023 BA PDF (2)'!$C$133</f>
        <v>Saelari</v>
      </c>
      <c r="E104" s="13">
        <v>7</v>
      </c>
      <c r="F104" s="55" t="s">
        <v>120</v>
      </c>
      <c r="G104" s="185" t="s">
        <v>31</v>
      </c>
      <c r="H104" s="185" t="s">
        <v>37</v>
      </c>
      <c r="I104" s="13" t="s">
        <v>44</v>
      </c>
      <c r="J104" s="15">
        <v>1</v>
      </c>
      <c r="K104" s="16">
        <v>0</v>
      </c>
      <c r="L104" s="17"/>
      <c r="M104" s="17">
        <f>'[3]Progres Infras'!$E$14</f>
        <v>38047</v>
      </c>
      <c r="N104" s="18">
        <v>18319.5</v>
      </c>
      <c r="O104" s="19">
        <f t="shared" si="14"/>
        <v>19727.5</v>
      </c>
      <c r="P104" s="17">
        <v>0</v>
      </c>
      <c r="Q104" s="20">
        <f t="shared" si="15"/>
        <v>0.4814965700318028</v>
      </c>
      <c r="R104" s="21">
        <v>1</v>
      </c>
      <c r="S104" s="22">
        <v>0</v>
      </c>
      <c r="T104" s="22">
        <v>0</v>
      </c>
      <c r="U104" s="62">
        <v>0</v>
      </c>
      <c r="V104" s="62">
        <v>0</v>
      </c>
      <c r="W104" s="62">
        <v>0</v>
      </c>
    </row>
    <row r="105" spans="1:28" ht="38.15" customHeight="1">
      <c r="A105" s="11">
        <f t="shared" si="17"/>
        <v>27</v>
      </c>
      <c r="B105" s="54" t="s">
        <v>117</v>
      </c>
      <c r="C105" s="14" t="s">
        <v>129</v>
      </c>
      <c r="D105" s="14" t="str">
        <f>'[2]POM 4 2023 BA PDF (2)'!$C$136</f>
        <v>Sagadate</v>
      </c>
      <c r="E105" s="13">
        <v>7</v>
      </c>
      <c r="F105" s="55" t="s">
        <v>120</v>
      </c>
      <c r="G105" s="185" t="s">
        <v>31</v>
      </c>
      <c r="H105" s="185" t="s">
        <v>32</v>
      </c>
      <c r="I105" s="13" t="s">
        <v>44</v>
      </c>
      <c r="J105" s="15">
        <v>1</v>
      </c>
      <c r="K105" s="16">
        <v>0</v>
      </c>
      <c r="L105" s="17"/>
      <c r="M105" s="17">
        <f>'[3]Progres Infras'!$E$15</f>
        <v>38047</v>
      </c>
      <c r="N105" s="18">
        <v>18933.45</v>
      </c>
      <c r="O105" s="19">
        <f t="shared" si="14"/>
        <v>19113.55</v>
      </c>
      <c r="P105" s="17">
        <v>0</v>
      </c>
      <c r="Q105" s="20">
        <f t="shared" si="15"/>
        <v>0.49763319052750549</v>
      </c>
      <c r="R105" s="21">
        <v>1</v>
      </c>
      <c r="S105" s="22">
        <v>0</v>
      </c>
      <c r="T105" s="22">
        <v>0</v>
      </c>
      <c r="U105" s="62">
        <v>0</v>
      </c>
      <c r="V105" s="62">
        <v>0</v>
      </c>
      <c r="W105" s="62">
        <v>0</v>
      </c>
    </row>
    <row r="106" spans="1:28" ht="38.15" customHeight="1">
      <c r="A106" s="11">
        <f t="shared" si="17"/>
        <v>28</v>
      </c>
      <c r="B106" s="54" t="s">
        <v>117</v>
      </c>
      <c r="C106" s="14" t="s">
        <v>129</v>
      </c>
      <c r="D106" s="14" t="str">
        <f>'[2]POM 4 2023 BA PDF (2)'!$C$130</f>
        <v>Samalari</v>
      </c>
      <c r="E106" s="13">
        <v>7</v>
      </c>
      <c r="F106" s="55" t="s">
        <v>120</v>
      </c>
      <c r="G106" s="185" t="s">
        <v>31</v>
      </c>
      <c r="H106" s="185" t="s">
        <v>32</v>
      </c>
      <c r="I106" s="13" t="s">
        <v>33</v>
      </c>
      <c r="J106" s="15">
        <v>1</v>
      </c>
      <c r="K106" s="16">
        <v>0</v>
      </c>
      <c r="L106" s="17"/>
      <c r="M106" s="17">
        <f>'[3]Progres Infras'!$E$16</f>
        <v>38047</v>
      </c>
      <c r="N106" s="18">
        <v>0</v>
      </c>
      <c r="O106" s="19">
        <f t="shared" si="14"/>
        <v>38047</v>
      </c>
      <c r="P106" s="17">
        <v>0</v>
      </c>
      <c r="Q106" s="20">
        <f t="shared" si="15"/>
        <v>0</v>
      </c>
      <c r="R106" s="21">
        <v>1</v>
      </c>
      <c r="S106" s="22">
        <v>0</v>
      </c>
      <c r="T106" s="22">
        <v>0</v>
      </c>
      <c r="U106" s="62">
        <v>0</v>
      </c>
      <c r="V106" s="62">
        <v>0</v>
      </c>
      <c r="W106" s="62">
        <v>0</v>
      </c>
    </row>
    <row r="107" spans="1:28" ht="38.15" customHeight="1">
      <c r="A107" s="11">
        <f t="shared" si="17"/>
        <v>29</v>
      </c>
      <c r="B107" s="54" t="s">
        <v>117</v>
      </c>
      <c r="C107" s="14" t="s">
        <v>129</v>
      </c>
      <c r="D107" s="14" t="str">
        <f>'[2]POM 4 2023 BA PDF (2)'!$C$121</f>
        <v>Soba</v>
      </c>
      <c r="E107" s="13">
        <v>7</v>
      </c>
      <c r="F107" s="55" t="s">
        <v>120</v>
      </c>
      <c r="G107" s="196" t="s">
        <v>124</v>
      </c>
      <c r="H107" s="185" t="s">
        <v>125</v>
      </c>
      <c r="I107" s="13" t="s">
        <v>80</v>
      </c>
      <c r="J107" s="15">
        <v>1</v>
      </c>
      <c r="K107" s="16">
        <v>0</v>
      </c>
      <c r="L107" s="17"/>
      <c r="M107" s="17">
        <f>'[3]Progres Infras'!$E$17</f>
        <v>34520</v>
      </c>
      <c r="N107" s="18">
        <v>0</v>
      </c>
      <c r="O107" s="19">
        <f t="shared" si="14"/>
        <v>34520</v>
      </c>
      <c r="P107" s="17">
        <v>0</v>
      </c>
      <c r="Q107" s="20">
        <f t="shared" si="15"/>
        <v>0</v>
      </c>
      <c r="R107" s="21">
        <v>1</v>
      </c>
      <c r="S107" s="22">
        <v>0</v>
      </c>
      <c r="T107" s="22">
        <v>0</v>
      </c>
      <c r="U107" s="62">
        <v>0</v>
      </c>
      <c r="V107" s="62">
        <v>0</v>
      </c>
      <c r="W107" s="62">
        <v>0</v>
      </c>
    </row>
    <row r="108" spans="1:28" ht="38.15" customHeight="1">
      <c r="A108" s="11">
        <f t="shared" si="17"/>
        <v>30</v>
      </c>
      <c r="B108" s="54" t="s">
        <v>117</v>
      </c>
      <c r="C108" s="14" t="s">
        <v>129</v>
      </c>
      <c r="D108" s="14" t="str">
        <f>'[2]POM 4 2023 BA PDF (2)'!$C$118</f>
        <v>Tequinomata</v>
      </c>
      <c r="E108" s="13">
        <v>7</v>
      </c>
      <c r="F108" s="55" t="s">
        <v>121</v>
      </c>
      <c r="G108" s="185" t="s">
        <v>49</v>
      </c>
      <c r="H108" s="185" t="s">
        <v>82</v>
      </c>
      <c r="I108" s="13" t="s">
        <v>44</v>
      </c>
      <c r="J108" s="15">
        <v>1</v>
      </c>
      <c r="K108" s="16">
        <v>0</v>
      </c>
      <c r="L108" s="17"/>
      <c r="M108" s="17">
        <f>'[3]Progres Infras'!$E$18</f>
        <v>34520</v>
      </c>
      <c r="N108" s="18">
        <v>0</v>
      </c>
      <c r="O108" s="19">
        <f t="shared" si="14"/>
        <v>34520</v>
      </c>
      <c r="P108" s="17">
        <v>0</v>
      </c>
      <c r="Q108" s="20">
        <f t="shared" si="15"/>
        <v>0</v>
      </c>
      <c r="R108" s="21">
        <v>1</v>
      </c>
      <c r="S108" s="22">
        <v>0</v>
      </c>
      <c r="T108" s="22">
        <v>0</v>
      </c>
      <c r="U108" s="62">
        <f>'[4]Tra. 2025'!$J$52</f>
        <v>9</v>
      </c>
      <c r="V108" s="62">
        <v>0</v>
      </c>
      <c r="W108" s="62">
        <v>0</v>
      </c>
    </row>
    <row r="109" spans="1:28" ht="38.15" customHeight="1">
      <c r="A109" s="11">
        <f t="shared" si="17"/>
        <v>31</v>
      </c>
      <c r="B109" s="54" t="s">
        <v>117</v>
      </c>
      <c r="C109" s="14" t="s">
        <v>130</v>
      </c>
      <c r="D109" s="14" t="str">
        <f>'[2]POM 4 2023 BA PDF (2)'!$C$269</f>
        <v>Abafala</v>
      </c>
      <c r="E109" s="13">
        <v>7</v>
      </c>
      <c r="F109" s="55" t="s">
        <v>120</v>
      </c>
      <c r="G109" s="185" t="s">
        <v>31</v>
      </c>
      <c r="H109" s="185" t="s">
        <v>37</v>
      </c>
      <c r="I109" s="13" t="s">
        <v>44</v>
      </c>
      <c r="J109" s="15">
        <v>1</v>
      </c>
      <c r="K109" s="16">
        <v>0</v>
      </c>
      <c r="L109" s="17"/>
      <c r="M109" s="17">
        <f>'[3]Progres Infras'!$E$20</f>
        <v>30743</v>
      </c>
      <c r="N109" s="18">
        <v>0</v>
      </c>
      <c r="O109" s="19">
        <f t="shared" si="14"/>
        <v>30743</v>
      </c>
      <c r="P109" s="17">
        <v>0</v>
      </c>
      <c r="Q109" s="20">
        <f t="shared" si="15"/>
        <v>0</v>
      </c>
      <c r="R109" s="21">
        <v>0.95</v>
      </c>
      <c r="S109" s="22">
        <v>0</v>
      </c>
      <c r="T109" s="22">
        <v>0</v>
      </c>
      <c r="U109" s="62">
        <v>0</v>
      </c>
      <c r="V109" s="62">
        <v>0</v>
      </c>
      <c r="W109" s="62">
        <v>0</v>
      </c>
    </row>
    <row r="110" spans="1:28" ht="38.15" customHeight="1">
      <c r="A110" s="11">
        <f t="shared" si="17"/>
        <v>32</v>
      </c>
      <c r="B110" s="54" t="s">
        <v>117</v>
      </c>
      <c r="C110" s="14" t="s">
        <v>130</v>
      </c>
      <c r="D110" s="14" t="str">
        <f>'[2]POM 4 2023 BA PDF (2)'!$C$263</f>
        <v>Baguia</v>
      </c>
      <c r="E110" s="13">
        <v>7</v>
      </c>
      <c r="F110" s="55" t="s">
        <v>121</v>
      </c>
      <c r="G110" s="185" t="s">
        <v>49</v>
      </c>
      <c r="H110" s="185" t="s">
        <v>82</v>
      </c>
      <c r="I110" s="13" t="s">
        <v>33</v>
      </c>
      <c r="J110" s="15">
        <v>1</v>
      </c>
      <c r="K110" s="16">
        <v>0</v>
      </c>
      <c r="L110" s="17"/>
      <c r="M110" s="17">
        <f>'[3]Progres Infras'!$E$23</f>
        <v>34270</v>
      </c>
      <c r="N110" s="18">
        <v>0</v>
      </c>
      <c r="O110" s="19">
        <f t="shared" si="14"/>
        <v>34270</v>
      </c>
      <c r="P110" s="17">
        <v>0</v>
      </c>
      <c r="Q110" s="20">
        <f t="shared" si="15"/>
        <v>0</v>
      </c>
      <c r="R110" s="21">
        <v>0.95</v>
      </c>
      <c r="S110" s="22">
        <v>0</v>
      </c>
      <c r="T110" s="22">
        <v>0</v>
      </c>
      <c r="U110" s="62">
        <v>0</v>
      </c>
      <c r="V110" s="62">
        <v>0</v>
      </c>
      <c r="W110" s="62">
        <v>0</v>
      </c>
    </row>
    <row r="111" spans="1:28" ht="38.15" customHeight="1">
      <c r="A111" s="11">
        <f t="shared" si="17"/>
        <v>33</v>
      </c>
      <c r="B111" s="54" t="s">
        <v>117</v>
      </c>
      <c r="C111" s="14" t="s">
        <v>130</v>
      </c>
      <c r="D111" s="14" t="str">
        <f>'[2]POM 4 2023 BA PDF (2)'!$C$260</f>
        <v>Bualale</v>
      </c>
      <c r="E111" s="13">
        <v>7</v>
      </c>
      <c r="F111" s="55" t="s">
        <v>120</v>
      </c>
      <c r="G111" s="185" t="s">
        <v>58</v>
      </c>
      <c r="H111" s="185" t="s">
        <v>458</v>
      </c>
      <c r="I111" s="13" t="s">
        <v>44</v>
      </c>
      <c r="J111" s="15">
        <v>1</v>
      </c>
      <c r="K111" s="16">
        <v>0</v>
      </c>
      <c r="L111" s="17"/>
      <c r="M111" s="17">
        <f>'[3]Progres Infras'!$E$24</f>
        <v>38047</v>
      </c>
      <c r="N111" s="18">
        <v>0</v>
      </c>
      <c r="O111" s="19">
        <f t="shared" si="14"/>
        <v>38047</v>
      </c>
      <c r="P111" s="17">
        <v>0</v>
      </c>
      <c r="Q111" s="20">
        <f t="shared" si="15"/>
        <v>0</v>
      </c>
      <c r="R111" s="21">
        <v>0.97</v>
      </c>
      <c r="S111" s="22">
        <v>0</v>
      </c>
      <c r="T111" s="22">
        <v>0</v>
      </c>
      <c r="U111" s="62">
        <v>0</v>
      </c>
      <c r="V111" s="62">
        <v>0</v>
      </c>
      <c r="W111" s="62">
        <v>0</v>
      </c>
    </row>
    <row r="112" spans="1:28" ht="38.15" customHeight="1">
      <c r="A112" s="11">
        <f t="shared" si="17"/>
        <v>34</v>
      </c>
      <c r="B112" s="54" t="s">
        <v>117</v>
      </c>
      <c r="C112" s="14" t="s">
        <v>130</v>
      </c>
      <c r="D112" s="14" t="str">
        <f>'[2]POM 4 2023 BA PDF (2)'!$C$284</f>
        <v>Lacoliu</v>
      </c>
      <c r="E112" s="13">
        <v>7</v>
      </c>
      <c r="F112" s="55" t="s">
        <v>120</v>
      </c>
      <c r="G112" s="185" t="s">
        <v>31</v>
      </c>
      <c r="H112" s="185" t="s">
        <v>37</v>
      </c>
      <c r="I112" s="13" t="s">
        <v>44</v>
      </c>
      <c r="J112" s="15">
        <v>1</v>
      </c>
      <c r="K112" s="16">
        <v>0</v>
      </c>
      <c r="L112" s="17"/>
      <c r="M112" s="17">
        <f>'[3]Progres Infras'!$E$30</f>
        <v>34270</v>
      </c>
      <c r="N112" s="18">
        <v>0</v>
      </c>
      <c r="O112" s="19">
        <f t="shared" si="14"/>
        <v>34270</v>
      </c>
      <c r="P112" s="17">
        <v>0</v>
      </c>
      <c r="Q112" s="20">
        <f t="shared" si="15"/>
        <v>0</v>
      </c>
      <c r="R112" s="21">
        <v>0.82</v>
      </c>
      <c r="S112" s="22">
        <v>0</v>
      </c>
      <c r="T112" s="22">
        <v>0</v>
      </c>
      <c r="U112" s="62">
        <v>0</v>
      </c>
      <c r="V112" s="62">
        <v>0</v>
      </c>
      <c r="W112" s="62">
        <v>0</v>
      </c>
    </row>
    <row r="113" spans="1:23" ht="38.15" customHeight="1">
      <c r="A113" s="11">
        <f t="shared" si="17"/>
        <v>35</v>
      </c>
      <c r="B113" s="54" t="s">
        <v>117</v>
      </c>
      <c r="C113" s="14" t="s">
        <v>130</v>
      </c>
      <c r="D113" s="14" t="str">
        <f>'[2]POM 4 2023 BA PDF (2)'!$C$272</f>
        <v>Letemumo</v>
      </c>
      <c r="E113" s="13">
        <v>7</v>
      </c>
      <c r="F113" s="55" t="s">
        <v>121</v>
      </c>
      <c r="G113" s="185" t="s">
        <v>31</v>
      </c>
      <c r="H113" s="185" t="s">
        <v>32</v>
      </c>
      <c r="I113" s="13" t="s">
        <v>33</v>
      </c>
      <c r="J113" s="15">
        <v>1</v>
      </c>
      <c r="K113" s="16">
        <v>0</v>
      </c>
      <c r="L113" s="17"/>
      <c r="M113" s="17">
        <f>'[3]Progres Infras'!$E$29</f>
        <v>34270</v>
      </c>
      <c r="N113" s="18">
        <v>0</v>
      </c>
      <c r="O113" s="19">
        <f t="shared" si="14"/>
        <v>34270</v>
      </c>
      <c r="P113" s="17">
        <v>0</v>
      </c>
      <c r="Q113" s="20">
        <f t="shared" si="15"/>
        <v>0</v>
      </c>
      <c r="R113" s="21">
        <v>0.95</v>
      </c>
      <c r="S113" s="22">
        <v>0</v>
      </c>
      <c r="T113" s="22">
        <v>0</v>
      </c>
      <c r="U113" s="62">
        <v>0</v>
      </c>
      <c r="V113" s="62">
        <v>0</v>
      </c>
      <c r="W113" s="62">
        <v>0</v>
      </c>
    </row>
    <row r="114" spans="1:23" ht="38.15" customHeight="1">
      <c r="A114" s="11">
        <f t="shared" si="17"/>
        <v>36</v>
      </c>
      <c r="B114" s="54" t="s">
        <v>117</v>
      </c>
      <c r="C114" s="14" t="s">
        <v>130</v>
      </c>
      <c r="D114" s="14" t="s">
        <v>131</v>
      </c>
      <c r="E114" s="13">
        <v>7</v>
      </c>
      <c r="F114" s="55" t="s">
        <v>120</v>
      </c>
      <c r="G114" s="185" t="s">
        <v>31</v>
      </c>
      <c r="H114" s="185" t="s">
        <v>32</v>
      </c>
      <c r="I114" s="13" t="s">
        <v>44</v>
      </c>
      <c r="J114" s="15">
        <v>1</v>
      </c>
      <c r="K114" s="16">
        <v>0</v>
      </c>
      <c r="L114" s="17"/>
      <c r="M114" s="17">
        <f>'[3]Progres Infras'!$E$31</f>
        <v>34270</v>
      </c>
      <c r="N114" s="18">
        <v>0</v>
      </c>
      <c r="O114" s="19">
        <f t="shared" si="14"/>
        <v>34270</v>
      </c>
      <c r="P114" s="17">
        <v>0</v>
      </c>
      <c r="Q114" s="20">
        <f t="shared" si="15"/>
        <v>0</v>
      </c>
      <c r="R114" s="21">
        <v>1</v>
      </c>
      <c r="S114" s="22">
        <v>0</v>
      </c>
      <c r="T114" s="22">
        <v>0</v>
      </c>
      <c r="U114" s="62">
        <v>0</v>
      </c>
      <c r="V114" s="62">
        <v>0</v>
      </c>
      <c r="W114" s="62">
        <v>0</v>
      </c>
    </row>
    <row r="115" spans="1:23" ht="38.15" customHeight="1">
      <c r="A115" s="11">
        <f t="shared" si="17"/>
        <v>37</v>
      </c>
      <c r="B115" s="54" t="s">
        <v>117</v>
      </c>
      <c r="C115" s="14" t="s">
        <v>130</v>
      </c>
      <c r="D115" s="14" t="str">
        <f>'[2]POM 4 2023 BA PDF (2)'!$C$299</f>
        <v>Uaitame</v>
      </c>
      <c r="E115" s="13">
        <v>7</v>
      </c>
      <c r="F115" s="55" t="s">
        <v>120</v>
      </c>
      <c r="G115" s="185" t="s">
        <v>31</v>
      </c>
      <c r="H115" s="185" t="s">
        <v>32</v>
      </c>
      <c r="I115" s="13" t="s">
        <v>33</v>
      </c>
      <c r="J115" s="15">
        <v>1</v>
      </c>
      <c r="K115" s="56">
        <v>0</v>
      </c>
      <c r="L115" s="17"/>
      <c r="M115" s="17">
        <f>'[3]Progres Infras'!$E$34</f>
        <v>38047</v>
      </c>
      <c r="N115" s="57">
        <v>0</v>
      </c>
      <c r="O115" s="19">
        <f t="shared" si="14"/>
        <v>38047</v>
      </c>
      <c r="P115" s="17">
        <v>0</v>
      </c>
      <c r="Q115" s="20">
        <f t="shared" si="15"/>
        <v>0</v>
      </c>
      <c r="R115" s="21">
        <v>0.56999999999999995</v>
      </c>
      <c r="S115" s="22">
        <v>0</v>
      </c>
      <c r="T115" s="22">
        <v>0</v>
      </c>
      <c r="U115" s="62">
        <v>0</v>
      </c>
      <c r="V115" s="62">
        <v>0</v>
      </c>
      <c r="W115" s="62">
        <v>0</v>
      </c>
    </row>
    <row r="116" spans="1:23" ht="38.15" customHeight="1">
      <c r="A116" s="11">
        <f t="shared" si="17"/>
        <v>38</v>
      </c>
      <c r="B116" s="54" t="s">
        <v>117</v>
      </c>
      <c r="C116" s="14" t="s">
        <v>132</v>
      </c>
      <c r="D116" s="14" t="str">
        <f>'[2]POM 4 2023 BA PDF (2)'!$C$257</f>
        <v>Abo</v>
      </c>
      <c r="E116" s="13">
        <v>7</v>
      </c>
      <c r="F116" s="55" t="s">
        <v>120</v>
      </c>
      <c r="G116" s="185" t="s">
        <v>31</v>
      </c>
      <c r="H116" s="185" t="s">
        <v>37</v>
      </c>
      <c r="I116" s="13" t="s">
        <v>44</v>
      </c>
      <c r="J116" s="15">
        <v>1</v>
      </c>
      <c r="K116" s="16">
        <v>0</v>
      </c>
      <c r="L116" s="17"/>
      <c r="M116" s="17">
        <f>'[3]Progres Infras'!$E$21</f>
        <v>34270</v>
      </c>
      <c r="N116" s="18">
        <v>0</v>
      </c>
      <c r="O116" s="19">
        <f t="shared" si="14"/>
        <v>34270</v>
      </c>
      <c r="P116" s="17">
        <v>0</v>
      </c>
      <c r="Q116" s="20">
        <f t="shared" si="15"/>
        <v>0</v>
      </c>
      <c r="R116" s="21">
        <v>1</v>
      </c>
      <c r="S116" s="22">
        <v>0</v>
      </c>
      <c r="T116" s="22">
        <v>0</v>
      </c>
      <c r="U116" s="62">
        <f>'[4]Tra. 2025'!$J$62</f>
        <v>10</v>
      </c>
      <c r="V116" s="62">
        <v>0</v>
      </c>
      <c r="W116" s="62">
        <v>0</v>
      </c>
    </row>
    <row r="117" spans="1:23" ht="38.15" customHeight="1">
      <c r="A117" s="11">
        <f t="shared" si="17"/>
        <v>39</v>
      </c>
      <c r="B117" s="54" t="s">
        <v>117</v>
      </c>
      <c r="C117" s="14" t="s">
        <v>132</v>
      </c>
      <c r="D117" s="14" t="str">
        <f>'[2]POM 4 2023 BA PDF (2)'!$C$278</f>
        <v>Laisor. De Baixo</v>
      </c>
      <c r="E117" s="13">
        <v>7</v>
      </c>
      <c r="F117" s="55" t="s">
        <v>120</v>
      </c>
      <c r="G117" s="185" t="s">
        <v>31</v>
      </c>
      <c r="H117" s="185" t="s">
        <v>37</v>
      </c>
      <c r="I117" s="13" t="s">
        <v>44</v>
      </c>
      <c r="J117" s="15">
        <v>1</v>
      </c>
      <c r="K117" s="16">
        <v>0</v>
      </c>
      <c r="L117" s="17"/>
      <c r="M117" s="17">
        <f>'[3]Progres Infras'!$E$26</f>
        <v>34270</v>
      </c>
      <c r="N117" s="18">
        <v>0</v>
      </c>
      <c r="O117" s="19">
        <f t="shared" si="14"/>
        <v>34270</v>
      </c>
      <c r="P117" s="17">
        <v>0</v>
      </c>
      <c r="Q117" s="20">
        <f t="shared" si="15"/>
        <v>0</v>
      </c>
      <c r="R117" s="21">
        <v>1</v>
      </c>
      <c r="S117" s="22">
        <v>0</v>
      </c>
      <c r="T117" s="22">
        <v>0</v>
      </c>
      <c r="U117" s="62">
        <v>0</v>
      </c>
      <c r="V117" s="62">
        <v>0</v>
      </c>
      <c r="W117" s="62">
        <v>0</v>
      </c>
    </row>
    <row r="118" spans="1:23" ht="38.15" customHeight="1">
      <c r="A118" s="11">
        <f t="shared" si="17"/>
        <v>40</v>
      </c>
      <c r="B118" s="54" t="s">
        <v>117</v>
      </c>
      <c r="C118" s="14" t="s">
        <v>132</v>
      </c>
      <c r="D118" s="14" t="str">
        <f>'[2]POM 4 2023 BA PDF (2)'!$C$275</f>
        <v>Laisor. De Cima</v>
      </c>
      <c r="E118" s="13">
        <v>7</v>
      </c>
      <c r="F118" s="55" t="s">
        <v>133</v>
      </c>
      <c r="G118" s="185" t="s">
        <v>43</v>
      </c>
      <c r="H118" s="185" t="s">
        <v>134</v>
      </c>
      <c r="I118" s="13" t="s">
        <v>33</v>
      </c>
      <c r="J118" s="15">
        <v>1</v>
      </c>
      <c r="K118" s="16">
        <v>0</v>
      </c>
      <c r="L118" s="17"/>
      <c r="M118" s="17">
        <f>'[3]Progres Infras'!$E$27</f>
        <v>34270</v>
      </c>
      <c r="N118" s="18">
        <v>0</v>
      </c>
      <c r="O118" s="19">
        <f t="shared" si="14"/>
        <v>34270</v>
      </c>
      <c r="P118" s="17">
        <v>0</v>
      </c>
      <c r="Q118" s="20">
        <f t="shared" si="15"/>
        <v>0</v>
      </c>
      <c r="R118" s="21">
        <v>0.92</v>
      </c>
      <c r="S118" s="22">
        <v>0</v>
      </c>
      <c r="T118" s="22">
        <v>0</v>
      </c>
      <c r="U118" s="62">
        <v>0</v>
      </c>
      <c r="V118" s="62">
        <v>0</v>
      </c>
      <c r="W118" s="62">
        <v>0</v>
      </c>
    </row>
    <row r="119" spans="1:23" ht="38.15" customHeight="1">
      <c r="A119" s="11">
        <f t="shared" si="17"/>
        <v>41</v>
      </c>
      <c r="B119" s="54" t="s">
        <v>117</v>
      </c>
      <c r="C119" s="14" t="s">
        <v>132</v>
      </c>
      <c r="D119" s="14" t="str">
        <f>'[2]POM 4 2023 BA PDF (2)'!$C$287</f>
        <v>Maluro</v>
      </c>
      <c r="E119" s="13">
        <v>7</v>
      </c>
      <c r="F119" s="55" t="s">
        <v>133</v>
      </c>
      <c r="G119" s="185" t="s">
        <v>43</v>
      </c>
      <c r="H119" s="185" t="s">
        <v>134</v>
      </c>
      <c r="I119" s="13" t="s">
        <v>33</v>
      </c>
      <c r="J119" s="15">
        <v>1</v>
      </c>
      <c r="K119" s="16">
        <v>0</v>
      </c>
      <c r="L119" s="17"/>
      <c r="M119" s="17">
        <f>'[3]Progres Infras'!$E$32</f>
        <v>34270</v>
      </c>
      <c r="N119" s="18">
        <v>0</v>
      </c>
      <c r="O119" s="19">
        <f t="shared" si="14"/>
        <v>34270</v>
      </c>
      <c r="P119" s="17">
        <v>0</v>
      </c>
      <c r="Q119" s="20">
        <f t="shared" si="15"/>
        <v>0</v>
      </c>
      <c r="R119" s="21">
        <v>1</v>
      </c>
      <c r="S119" s="22">
        <v>0</v>
      </c>
      <c r="T119" s="22">
        <v>0</v>
      </c>
      <c r="U119" s="62">
        <v>0</v>
      </c>
      <c r="V119" s="62">
        <v>0</v>
      </c>
      <c r="W119" s="62">
        <v>0</v>
      </c>
    </row>
    <row r="120" spans="1:23" ht="38.15" customHeight="1">
      <c r="A120" s="11">
        <f t="shared" si="17"/>
        <v>42</v>
      </c>
      <c r="B120" s="54" t="s">
        <v>117</v>
      </c>
      <c r="C120" s="14" t="s">
        <v>132</v>
      </c>
      <c r="D120" s="14" t="str">
        <f>'[2]POM 4 2023 BA PDF (2)'!$C$296</f>
        <v>Lelalai</v>
      </c>
      <c r="E120" s="13">
        <v>7</v>
      </c>
      <c r="F120" s="55" t="s">
        <v>120</v>
      </c>
      <c r="G120" s="185" t="s">
        <v>31</v>
      </c>
      <c r="H120" s="185" t="s">
        <v>35</v>
      </c>
      <c r="I120" s="13" t="s">
        <v>33</v>
      </c>
      <c r="J120" s="15">
        <v>1</v>
      </c>
      <c r="K120" s="16">
        <v>0</v>
      </c>
      <c r="L120" s="17"/>
      <c r="M120" s="17">
        <f>'[3]Progres Infras'!$E$28</f>
        <v>34270</v>
      </c>
      <c r="N120" s="18">
        <v>0</v>
      </c>
      <c r="O120" s="19">
        <f t="shared" si="14"/>
        <v>34270</v>
      </c>
      <c r="P120" s="17">
        <v>0</v>
      </c>
      <c r="Q120" s="20">
        <f t="shared" si="15"/>
        <v>0</v>
      </c>
      <c r="R120" s="21">
        <v>1</v>
      </c>
      <c r="S120" s="22">
        <v>0</v>
      </c>
      <c r="T120" s="22">
        <v>0</v>
      </c>
      <c r="U120" s="62">
        <v>0</v>
      </c>
      <c r="V120" s="62">
        <v>0</v>
      </c>
      <c r="W120" s="62">
        <v>0</v>
      </c>
    </row>
    <row r="121" spans="1:23" ht="38.15" customHeight="1">
      <c r="A121" s="11">
        <f t="shared" si="17"/>
        <v>43</v>
      </c>
      <c r="B121" s="54" t="s">
        <v>117</v>
      </c>
      <c r="C121" s="185" t="s">
        <v>135</v>
      </c>
      <c r="D121" s="14" t="str">
        <f>'[2]POM 4 2023 BA PDF (2)'!$C$266</f>
        <v>Afaca</v>
      </c>
      <c r="E121" s="13">
        <v>7</v>
      </c>
      <c r="F121" s="55" t="s">
        <v>120</v>
      </c>
      <c r="G121" s="185" t="s">
        <v>31</v>
      </c>
      <c r="H121" s="185" t="s">
        <v>37</v>
      </c>
      <c r="I121" s="13" t="s">
        <v>33</v>
      </c>
      <c r="J121" s="15">
        <v>1</v>
      </c>
      <c r="K121" s="16">
        <v>0</v>
      </c>
      <c r="L121" s="17"/>
      <c r="M121" s="17">
        <f>'[3]Progres Infras'!$E$22</f>
        <v>34270</v>
      </c>
      <c r="N121" s="18">
        <v>0</v>
      </c>
      <c r="O121" s="19">
        <f t="shared" si="14"/>
        <v>34270</v>
      </c>
      <c r="P121" s="17">
        <v>0</v>
      </c>
      <c r="Q121" s="20">
        <f t="shared" si="15"/>
        <v>0</v>
      </c>
      <c r="R121" s="21">
        <v>1</v>
      </c>
      <c r="S121" s="22">
        <v>0</v>
      </c>
      <c r="T121" s="22">
        <v>0</v>
      </c>
      <c r="U121" s="62">
        <v>0</v>
      </c>
      <c r="V121" s="62">
        <v>0</v>
      </c>
      <c r="W121" s="62">
        <v>0</v>
      </c>
    </row>
    <row r="122" spans="1:23" ht="38.15" customHeight="1">
      <c r="A122" s="11">
        <f t="shared" si="17"/>
        <v>44</v>
      </c>
      <c r="B122" s="54" t="s">
        <v>117</v>
      </c>
      <c r="C122" s="185" t="s">
        <v>135</v>
      </c>
      <c r="D122" s="14" t="str">
        <f>'[2]POM 4 2023 BA PDF (2)'!$C$293</f>
        <v>Guruca</v>
      </c>
      <c r="E122" s="13">
        <v>7</v>
      </c>
      <c r="F122" s="55" t="s">
        <v>120</v>
      </c>
      <c r="G122" s="185" t="s">
        <v>31</v>
      </c>
      <c r="H122" s="185" t="s">
        <v>32</v>
      </c>
      <c r="I122" s="13" t="s">
        <v>44</v>
      </c>
      <c r="J122" s="15">
        <v>1</v>
      </c>
      <c r="K122" s="16">
        <v>0</v>
      </c>
      <c r="L122" s="17"/>
      <c r="M122" s="17">
        <f>'[3]Progres Infras'!$E$25</f>
        <v>30743</v>
      </c>
      <c r="N122" s="18">
        <v>0</v>
      </c>
      <c r="O122" s="19">
        <f t="shared" si="14"/>
        <v>30743</v>
      </c>
      <c r="P122" s="17">
        <v>0</v>
      </c>
      <c r="Q122" s="20">
        <f t="shared" si="15"/>
        <v>0</v>
      </c>
      <c r="R122" s="21">
        <v>1</v>
      </c>
      <c r="S122" s="22">
        <v>0</v>
      </c>
      <c r="T122" s="22">
        <v>0</v>
      </c>
      <c r="U122" s="62">
        <v>0</v>
      </c>
      <c r="V122" s="62">
        <v>0</v>
      </c>
      <c r="W122" s="62">
        <v>0</v>
      </c>
    </row>
    <row r="123" spans="1:23" ht="38.15" customHeight="1">
      <c r="A123" s="11">
        <f t="shared" si="17"/>
        <v>45</v>
      </c>
      <c r="B123" s="54" t="s">
        <v>117</v>
      </c>
      <c r="C123" s="185" t="s">
        <v>135</v>
      </c>
      <c r="D123" s="14" t="str">
        <f>'[2]POM 4 2023 BA PDF (2)'!$C$281</f>
        <v>Namanei</v>
      </c>
      <c r="E123" s="13">
        <v>7</v>
      </c>
      <c r="F123" s="55" t="s">
        <v>120</v>
      </c>
      <c r="G123" s="185" t="s">
        <v>31</v>
      </c>
      <c r="H123" s="185" t="s">
        <v>32</v>
      </c>
      <c r="I123" s="13" t="s">
        <v>33</v>
      </c>
      <c r="J123" s="15">
        <v>1</v>
      </c>
      <c r="K123" s="16">
        <v>0</v>
      </c>
      <c r="L123" s="17"/>
      <c r="M123" s="17">
        <f>'[3]Progres Infras'!$E$33</f>
        <v>34270</v>
      </c>
      <c r="N123" s="18">
        <v>0</v>
      </c>
      <c r="O123" s="19">
        <f t="shared" si="14"/>
        <v>34270</v>
      </c>
      <c r="P123" s="17">
        <v>0</v>
      </c>
      <c r="Q123" s="20">
        <f t="shared" si="15"/>
        <v>0</v>
      </c>
      <c r="R123" s="21">
        <v>1</v>
      </c>
      <c r="S123" s="22">
        <v>0</v>
      </c>
      <c r="T123" s="22">
        <v>0</v>
      </c>
      <c r="U123" s="62">
        <v>0</v>
      </c>
      <c r="V123" s="62">
        <v>0</v>
      </c>
      <c r="W123" s="62">
        <v>0</v>
      </c>
    </row>
    <row r="124" spans="1:23" ht="38.15" customHeight="1">
      <c r="A124" s="11">
        <f t="shared" si="17"/>
        <v>46</v>
      </c>
      <c r="B124" s="54" t="s">
        <v>117</v>
      </c>
      <c r="C124" s="14" t="s">
        <v>136</v>
      </c>
      <c r="D124" s="14" t="str">
        <f>'[2]POM 4 2023 BA PDF (2)'!$C$214</f>
        <v>Caicua</v>
      </c>
      <c r="E124" s="13">
        <v>7</v>
      </c>
      <c r="F124" s="55" t="s">
        <v>120</v>
      </c>
      <c r="G124" s="185" t="s">
        <v>31</v>
      </c>
      <c r="H124" s="185" t="s">
        <v>32</v>
      </c>
      <c r="I124" s="13" t="s">
        <v>33</v>
      </c>
      <c r="J124" s="15">
        <v>1</v>
      </c>
      <c r="K124" s="16">
        <v>0</v>
      </c>
      <c r="L124" s="17"/>
      <c r="M124" s="17">
        <f>'[3]Progres Infras'!$E$59</f>
        <v>34270</v>
      </c>
      <c r="N124" s="18">
        <v>0</v>
      </c>
      <c r="O124" s="19">
        <f t="shared" si="14"/>
        <v>34270</v>
      </c>
      <c r="P124" s="17">
        <v>0</v>
      </c>
      <c r="Q124" s="20">
        <f t="shared" si="15"/>
        <v>0</v>
      </c>
      <c r="R124" s="21">
        <v>1</v>
      </c>
      <c r="S124" s="22">
        <v>1</v>
      </c>
      <c r="T124" s="22">
        <v>1</v>
      </c>
      <c r="U124" s="62">
        <f>'[4]Tra. 2025'!$J$72</f>
        <v>30</v>
      </c>
      <c r="V124" s="62">
        <v>0</v>
      </c>
      <c r="W124" s="62">
        <v>0</v>
      </c>
    </row>
    <row r="125" spans="1:23" ht="38.15" customHeight="1">
      <c r="A125" s="11">
        <f t="shared" si="17"/>
        <v>47</v>
      </c>
      <c r="B125" s="54" t="s">
        <v>117</v>
      </c>
      <c r="C125" s="14" t="s">
        <v>136</v>
      </c>
      <c r="D125" s="14" t="str">
        <f>'[2]POM 4 2023 BA PDF (2)'!$C$217</f>
        <v>Loilubu</v>
      </c>
      <c r="E125" s="13">
        <v>7</v>
      </c>
      <c r="F125" s="55" t="s">
        <v>121</v>
      </c>
      <c r="G125" s="185" t="s">
        <v>49</v>
      </c>
      <c r="H125" s="185" t="s">
        <v>82</v>
      </c>
      <c r="I125" s="13" t="s">
        <v>44</v>
      </c>
      <c r="J125" s="15">
        <v>1</v>
      </c>
      <c r="K125" s="16">
        <v>0</v>
      </c>
      <c r="L125" s="17"/>
      <c r="M125" s="17">
        <f>'[3]Progres Infras'!$E$60</f>
        <v>30743</v>
      </c>
      <c r="N125" s="18">
        <v>0</v>
      </c>
      <c r="O125" s="19">
        <f t="shared" si="14"/>
        <v>30743</v>
      </c>
      <c r="P125" s="17">
        <v>0</v>
      </c>
      <c r="Q125" s="20">
        <f t="shared" si="15"/>
        <v>0</v>
      </c>
      <c r="R125" s="21">
        <v>1</v>
      </c>
      <c r="S125" s="22">
        <v>0</v>
      </c>
      <c r="T125" s="22">
        <v>0</v>
      </c>
      <c r="U125" s="62">
        <v>0</v>
      </c>
      <c r="V125" s="62">
        <v>0</v>
      </c>
      <c r="W125" s="62">
        <v>0</v>
      </c>
    </row>
    <row r="126" spans="1:23" ht="38.15" customHeight="1">
      <c r="A126" s="11">
        <f t="shared" si="17"/>
        <v>48</v>
      </c>
      <c r="B126" s="54" t="s">
        <v>117</v>
      </c>
      <c r="C126" s="14" t="s">
        <v>136</v>
      </c>
      <c r="D126" s="14" t="str">
        <f>'[2]POM 4 2023 BA PDF (2)'!$C$217</f>
        <v>Loilubu</v>
      </c>
      <c r="E126" s="13">
        <v>7</v>
      </c>
      <c r="F126" s="55" t="s">
        <v>120</v>
      </c>
      <c r="G126" s="185" t="s">
        <v>31</v>
      </c>
      <c r="H126" s="185" t="s">
        <v>32</v>
      </c>
      <c r="I126" s="13" t="s">
        <v>44</v>
      </c>
      <c r="J126" s="15">
        <v>1</v>
      </c>
      <c r="K126" s="16">
        <v>0</v>
      </c>
      <c r="L126" s="17"/>
      <c r="M126" s="17"/>
      <c r="N126" s="18"/>
      <c r="O126" s="19"/>
      <c r="P126" s="17"/>
      <c r="Q126" s="20"/>
      <c r="R126" s="21">
        <v>1</v>
      </c>
      <c r="S126" s="22"/>
      <c r="T126" s="22"/>
      <c r="U126" s="62"/>
      <c r="V126" s="62"/>
      <c r="W126" s="62"/>
    </row>
    <row r="127" spans="1:23" ht="38.15" customHeight="1">
      <c r="A127" s="11">
        <f t="shared" si="17"/>
        <v>49</v>
      </c>
      <c r="B127" s="54" t="s">
        <v>117</v>
      </c>
      <c r="C127" s="14" t="s">
        <v>136</v>
      </c>
      <c r="D127" s="14" t="str">
        <f>'[2]POM 4 2023 BA PDF (2)'!$C$220</f>
        <v>OssoAla</v>
      </c>
      <c r="E127" s="13">
        <v>7</v>
      </c>
      <c r="F127" s="55" t="s">
        <v>120</v>
      </c>
      <c r="G127" s="185" t="s">
        <v>31</v>
      </c>
      <c r="H127" s="185" t="s">
        <v>32</v>
      </c>
      <c r="I127" s="13" t="s">
        <v>33</v>
      </c>
      <c r="J127" s="15">
        <v>1</v>
      </c>
      <c r="K127" s="16">
        <v>0</v>
      </c>
      <c r="L127" s="17"/>
      <c r="M127" s="17">
        <f>'[3]Progres Infras'!$E$61</f>
        <v>30743</v>
      </c>
      <c r="N127" s="18">
        <f>'[3]Progres Infras'!$H$61</f>
        <v>13039</v>
      </c>
      <c r="O127" s="19">
        <f t="shared" si="14"/>
        <v>17704</v>
      </c>
      <c r="P127" s="17">
        <v>0</v>
      </c>
      <c r="Q127" s="20">
        <f t="shared" si="15"/>
        <v>0.42412907003220246</v>
      </c>
      <c r="R127" s="21">
        <v>1</v>
      </c>
      <c r="S127" s="22">
        <v>1</v>
      </c>
      <c r="T127" s="22">
        <v>1</v>
      </c>
      <c r="U127" s="62">
        <v>0</v>
      </c>
      <c r="V127" s="62">
        <v>0</v>
      </c>
      <c r="W127" s="62">
        <v>0</v>
      </c>
    </row>
    <row r="128" spans="1:23" ht="38.15" customHeight="1">
      <c r="A128" s="11">
        <f t="shared" si="17"/>
        <v>50</v>
      </c>
      <c r="B128" s="54" t="s">
        <v>117</v>
      </c>
      <c r="C128" s="14" t="s">
        <v>136</v>
      </c>
      <c r="D128" s="14" t="str">
        <f>'[2]POM 4 2023 BA PDF (2)'!$C$223</f>
        <v>Ostico</v>
      </c>
      <c r="E128" s="13">
        <v>7</v>
      </c>
      <c r="F128" s="55" t="s">
        <v>120</v>
      </c>
      <c r="G128" s="185" t="s">
        <v>31</v>
      </c>
      <c r="H128" s="185" t="s">
        <v>32</v>
      </c>
      <c r="I128" s="13" t="s">
        <v>44</v>
      </c>
      <c r="J128" s="15">
        <v>1</v>
      </c>
      <c r="K128" s="16">
        <v>0</v>
      </c>
      <c r="L128" s="17"/>
      <c r="M128" s="17">
        <f>'[3]Progres Infras'!$E$62</f>
        <v>30743</v>
      </c>
      <c r="N128" s="18">
        <v>0</v>
      </c>
      <c r="O128" s="19">
        <f t="shared" si="14"/>
        <v>30743</v>
      </c>
      <c r="P128" s="17">
        <v>0</v>
      </c>
      <c r="Q128" s="20">
        <f t="shared" si="15"/>
        <v>0</v>
      </c>
      <c r="R128" s="21">
        <v>1</v>
      </c>
      <c r="S128" s="22">
        <v>1</v>
      </c>
      <c r="T128" s="22">
        <v>1</v>
      </c>
      <c r="U128" s="62">
        <v>0</v>
      </c>
      <c r="V128" s="62">
        <v>0</v>
      </c>
      <c r="W128" s="62">
        <v>0</v>
      </c>
    </row>
    <row r="129" spans="1:23" ht="38.15" customHeight="1">
      <c r="A129" s="11">
        <f t="shared" si="17"/>
        <v>51</v>
      </c>
      <c r="B129" s="54" t="s">
        <v>117</v>
      </c>
      <c r="C129" s="14" t="s">
        <v>136</v>
      </c>
      <c r="D129" s="14" t="str">
        <f>'[2]POM 4 2023 BA PDF (2)'!$C$226</f>
        <v>Uaigae</v>
      </c>
      <c r="E129" s="13">
        <v>7</v>
      </c>
      <c r="F129" s="55" t="s">
        <v>120</v>
      </c>
      <c r="G129" s="185" t="s">
        <v>31</v>
      </c>
      <c r="H129" s="185" t="s">
        <v>37</v>
      </c>
      <c r="I129" s="13" t="s">
        <v>33</v>
      </c>
      <c r="J129" s="15">
        <v>1</v>
      </c>
      <c r="K129" s="16">
        <v>0</v>
      </c>
      <c r="L129" s="17"/>
      <c r="M129" s="17">
        <f>'[3]Progres Infras'!$E$63</f>
        <v>34270</v>
      </c>
      <c r="N129" s="18">
        <f>'[3]Progres Infras'!$H$63</f>
        <v>5683.02</v>
      </c>
      <c r="O129" s="19">
        <f t="shared" si="14"/>
        <v>28586.98</v>
      </c>
      <c r="P129" s="17">
        <v>0</v>
      </c>
      <c r="Q129" s="20">
        <f t="shared" si="15"/>
        <v>0.16583075576305809</v>
      </c>
      <c r="R129" s="21">
        <v>1</v>
      </c>
      <c r="S129" s="22">
        <v>1</v>
      </c>
      <c r="T129" s="22">
        <v>1</v>
      </c>
      <c r="U129" s="62">
        <f>'[4]Tra. 2025'!$J$76</f>
        <v>5</v>
      </c>
      <c r="V129" s="62">
        <v>0</v>
      </c>
      <c r="W129" s="62">
        <v>0</v>
      </c>
    </row>
    <row r="130" spans="1:23" ht="38.15" customHeight="1">
      <c r="A130" s="11">
        <f t="shared" si="17"/>
        <v>52</v>
      </c>
      <c r="B130" s="54" t="s">
        <v>117</v>
      </c>
      <c r="C130" s="14" t="s">
        <v>136</v>
      </c>
      <c r="D130" s="14" t="str">
        <f>'[2]POM 4 2023 BA PDF (2)'!$C$229</f>
        <v>Uatolari</v>
      </c>
      <c r="E130" s="13">
        <v>7</v>
      </c>
      <c r="F130" s="55" t="s">
        <v>120</v>
      </c>
      <c r="G130" s="185" t="s">
        <v>31</v>
      </c>
      <c r="H130" s="185" t="s">
        <v>32</v>
      </c>
      <c r="I130" s="13" t="s">
        <v>33</v>
      </c>
      <c r="J130" s="15">
        <v>1</v>
      </c>
      <c r="K130" s="16">
        <v>0</v>
      </c>
      <c r="L130" s="17"/>
      <c r="M130" s="17">
        <f>'[3]Progres Infras'!$E$64</f>
        <v>30743</v>
      </c>
      <c r="N130" s="18">
        <v>0</v>
      </c>
      <c r="O130" s="19">
        <f t="shared" si="14"/>
        <v>30743</v>
      </c>
      <c r="P130" s="17">
        <v>0</v>
      </c>
      <c r="Q130" s="20">
        <f t="shared" si="15"/>
        <v>0</v>
      </c>
      <c r="R130" s="21">
        <v>1</v>
      </c>
      <c r="S130" s="22">
        <v>1</v>
      </c>
      <c r="T130" s="22">
        <v>1</v>
      </c>
      <c r="U130" s="62">
        <v>0</v>
      </c>
      <c r="V130" s="62">
        <v>0</v>
      </c>
      <c r="W130" s="62">
        <v>0</v>
      </c>
    </row>
    <row r="131" spans="1:23" ht="38.15" customHeight="1">
      <c r="A131" s="11">
        <f t="shared" si="17"/>
        <v>53</v>
      </c>
      <c r="B131" s="54" t="s">
        <v>117</v>
      </c>
      <c r="C131" s="14" t="s">
        <v>136</v>
      </c>
      <c r="D131" s="14" t="str">
        <f>'[2]POM 4 2023 BA PDF (2)'!$C$232</f>
        <v>Vemasse</v>
      </c>
      <c r="E131" s="13">
        <v>7</v>
      </c>
      <c r="F131" s="55" t="s">
        <v>120</v>
      </c>
      <c r="G131" s="185" t="s">
        <v>31</v>
      </c>
      <c r="H131" s="185" t="s">
        <v>137</v>
      </c>
      <c r="I131" s="13" t="s">
        <v>33</v>
      </c>
      <c r="J131" s="15">
        <v>1</v>
      </c>
      <c r="K131" s="16">
        <v>0</v>
      </c>
      <c r="L131" s="17"/>
      <c r="M131" s="17">
        <f>'[3]Progres Infras'!$E$65</f>
        <v>41824</v>
      </c>
      <c r="N131" s="18">
        <v>0</v>
      </c>
      <c r="O131" s="19">
        <f t="shared" si="14"/>
        <v>41824</v>
      </c>
      <c r="P131" s="17">
        <v>0</v>
      </c>
      <c r="Q131" s="20">
        <f t="shared" si="15"/>
        <v>0</v>
      </c>
      <c r="R131" s="21">
        <v>1</v>
      </c>
      <c r="S131" s="22">
        <v>1</v>
      </c>
      <c r="T131" s="22">
        <v>1</v>
      </c>
      <c r="U131" s="62">
        <f>'[4]Tra. 2025'!$J$78</f>
        <v>21</v>
      </c>
      <c r="V131" s="62">
        <v>0</v>
      </c>
      <c r="W131" s="62">
        <v>0</v>
      </c>
    </row>
    <row r="132" spans="1:23" ht="38.15" customHeight="1">
      <c r="A132" s="11">
        <f t="shared" si="17"/>
        <v>54</v>
      </c>
      <c r="B132" s="54" t="s">
        <v>117</v>
      </c>
      <c r="C132" s="186" t="s">
        <v>138</v>
      </c>
      <c r="D132" s="14" t="str">
        <f>'[2]POM 4 2023 BA PDF (2)'!$C$166</f>
        <v>Badohoo</v>
      </c>
      <c r="E132" s="13">
        <v>7</v>
      </c>
      <c r="F132" s="55" t="s">
        <v>120</v>
      </c>
      <c r="G132" s="185" t="s">
        <v>31</v>
      </c>
      <c r="H132" s="185" t="s">
        <v>32</v>
      </c>
      <c r="I132" s="13" t="s">
        <v>44</v>
      </c>
      <c r="J132" s="15">
        <v>1</v>
      </c>
      <c r="K132" s="16">
        <v>0</v>
      </c>
      <c r="L132" s="17"/>
      <c r="M132" s="17">
        <f>'[3]Progres Infras'!$E$67</f>
        <v>38047</v>
      </c>
      <c r="N132" s="18">
        <v>0</v>
      </c>
      <c r="O132" s="19">
        <f t="shared" si="14"/>
        <v>38047</v>
      </c>
      <c r="P132" s="17">
        <v>0</v>
      </c>
      <c r="Q132" s="20">
        <f t="shared" si="15"/>
        <v>0</v>
      </c>
      <c r="R132" s="21">
        <v>1</v>
      </c>
      <c r="S132" s="22">
        <v>1</v>
      </c>
      <c r="T132" s="22">
        <v>1</v>
      </c>
      <c r="U132" s="62">
        <v>0</v>
      </c>
      <c r="V132" s="62">
        <v>0</v>
      </c>
      <c r="W132" s="62">
        <v>0</v>
      </c>
    </row>
    <row r="133" spans="1:23" ht="38.15" customHeight="1">
      <c r="A133" s="11">
        <f t="shared" si="17"/>
        <v>55</v>
      </c>
      <c r="B133" s="54" t="s">
        <v>117</v>
      </c>
      <c r="C133" s="186" t="s">
        <v>138</v>
      </c>
      <c r="D133" s="14" t="str">
        <f>'[2]POM 4 2023 BA PDF (2)'!$C$187</f>
        <v>Bahamori</v>
      </c>
      <c r="E133" s="13">
        <v>7</v>
      </c>
      <c r="F133" s="55" t="s">
        <v>120</v>
      </c>
      <c r="G133" s="185" t="s">
        <v>31</v>
      </c>
      <c r="H133" s="185" t="s">
        <v>32</v>
      </c>
      <c r="I133" s="13" t="s">
        <v>44</v>
      </c>
      <c r="J133" s="15">
        <v>1</v>
      </c>
      <c r="K133" s="16">
        <v>0</v>
      </c>
      <c r="L133" s="17"/>
      <c r="M133" s="17">
        <f>'[3]Progres Infras'!$E$68</f>
        <v>34520</v>
      </c>
      <c r="N133" s="18">
        <v>0</v>
      </c>
      <c r="O133" s="19">
        <f t="shared" si="14"/>
        <v>34520</v>
      </c>
      <c r="P133" s="17">
        <v>0</v>
      </c>
      <c r="Q133" s="20">
        <f t="shared" si="15"/>
        <v>0</v>
      </c>
      <c r="R133" s="21">
        <v>1</v>
      </c>
      <c r="S133" s="22">
        <v>1</v>
      </c>
      <c r="T133" s="22">
        <v>1</v>
      </c>
      <c r="U133" s="62">
        <f>'[4]Tra. 2025'!$J$81</f>
        <v>5</v>
      </c>
      <c r="V133" s="62">
        <v>0</v>
      </c>
      <c r="W133" s="62">
        <v>0</v>
      </c>
    </row>
    <row r="134" spans="1:23" ht="38.15" customHeight="1">
      <c r="A134" s="11">
        <f t="shared" si="17"/>
        <v>56</v>
      </c>
      <c r="B134" s="54" t="s">
        <v>117</v>
      </c>
      <c r="C134" s="186" t="s">
        <v>138</v>
      </c>
      <c r="D134" s="14" t="str">
        <f>'[2]POM 4 2023 BA PDF (2)'!$C$187</f>
        <v>Bahamori</v>
      </c>
      <c r="E134" s="13">
        <v>7</v>
      </c>
      <c r="F134" s="55" t="s">
        <v>121</v>
      </c>
      <c r="G134" s="185" t="s">
        <v>49</v>
      </c>
      <c r="H134" s="185" t="s">
        <v>139</v>
      </c>
      <c r="I134" s="13" t="s">
        <v>140</v>
      </c>
      <c r="J134" s="15">
        <v>1</v>
      </c>
      <c r="K134" s="16">
        <v>0</v>
      </c>
      <c r="L134" s="17"/>
      <c r="M134" s="17">
        <f>'[3]Progres Infras'!$E$68</f>
        <v>34520</v>
      </c>
      <c r="N134" s="18">
        <v>0</v>
      </c>
      <c r="O134" s="19">
        <f t="shared" si="14"/>
        <v>34520</v>
      </c>
      <c r="P134" s="17">
        <v>0</v>
      </c>
      <c r="Q134" s="20">
        <f t="shared" si="15"/>
        <v>0</v>
      </c>
      <c r="R134" s="21">
        <v>1</v>
      </c>
      <c r="S134" s="22">
        <v>1</v>
      </c>
      <c r="T134" s="22">
        <v>1</v>
      </c>
      <c r="U134" s="62">
        <v>0</v>
      </c>
      <c r="V134" s="62">
        <v>0</v>
      </c>
      <c r="W134" s="62">
        <v>0</v>
      </c>
    </row>
    <row r="135" spans="1:23" ht="38.15" customHeight="1">
      <c r="A135" s="11">
        <f t="shared" si="17"/>
        <v>57</v>
      </c>
      <c r="B135" s="54" t="s">
        <v>117</v>
      </c>
      <c r="C135" s="186" t="s">
        <v>138</v>
      </c>
      <c r="D135" s="14" t="str">
        <f>'[2]POM 4 2023 BA PDF (2)'!$C$175</f>
        <v>Fatulia</v>
      </c>
      <c r="E135" s="13">
        <v>7</v>
      </c>
      <c r="F135" s="55" t="s">
        <v>120</v>
      </c>
      <c r="G135" s="185" t="s">
        <v>31</v>
      </c>
      <c r="H135" s="185" t="s">
        <v>32</v>
      </c>
      <c r="I135" s="13" t="s">
        <v>44</v>
      </c>
      <c r="J135" s="15">
        <v>1</v>
      </c>
      <c r="K135" s="16">
        <v>0</v>
      </c>
      <c r="L135" s="17"/>
      <c r="M135" s="17">
        <f>'[3]Progres Infras'!$E$69</f>
        <v>38047</v>
      </c>
      <c r="N135" s="18">
        <v>0</v>
      </c>
      <c r="O135" s="19">
        <f t="shared" si="14"/>
        <v>38047</v>
      </c>
      <c r="P135" s="17">
        <v>0</v>
      </c>
      <c r="Q135" s="20">
        <f t="shared" si="15"/>
        <v>0</v>
      </c>
      <c r="R135" s="21">
        <v>1</v>
      </c>
      <c r="S135" s="22">
        <v>1</v>
      </c>
      <c r="T135" s="22">
        <v>1</v>
      </c>
      <c r="U135" s="62">
        <v>0</v>
      </c>
      <c r="V135" s="62">
        <v>0</v>
      </c>
      <c r="W135" s="62">
        <v>0</v>
      </c>
    </row>
    <row r="136" spans="1:23" ht="38.15" customHeight="1">
      <c r="A136" s="11">
        <f t="shared" si="17"/>
        <v>58</v>
      </c>
      <c r="B136" s="54" t="s">
        <v>117</v>
      </c>
      <c r="C136" s="186" t="s">
        <v>138</v>
      </c>
      <c r="D136" s="14" t="str">
        <f>'[2]POM 4 2023 BA PDF (2)'!$C$181</f>
        <v>Uailaha</v>
      </c>
      <c r="E136" s="13">
        <v>7</v>
      </c>
      <c r="F136" s="55" t="s">
        <v>120</v>
      </c>
      <c r="G136" s="185" t="s">
        <v>31</v>
      </c>
      <c r="H136" s="185" t="s">
        <v>32</v>
      </c>
      <c r="I136" s="13" t="s">
        <v>44</v>
      </c>
      <c r="J136" s="15">
        <v>1</v>
      </c>
      <c r="K136" s="16">
        <v>0</v>
      </c>
      <c r="L136" s="17"/>
      <c r="M136" s="17">
        <f>'[3]Progres Infras'!$E$70</f>
        <v>38047</v>
      </c>
      <c r="N136" s="18">
        <v>0</v>
      </c>
      <c r="O136" s="19">
        <f t="shared" si="14"/>
        <v>38047</v>
      </c>
      <c r="P136" s="17">
        <v>0</v>
      </c>
      <c r="Q136" s="20">
        <f t="shared" si="15"/>
        <v>0</v>
      </c>
      <c r="R136" s="21">
        <v>1</v>
      </c>
      <c r="S136" s="22">
        <v>1</v>
      </c>
      <c r="T136" s="22">
        <v>1</v>
      </c>
      <c r="U136" s="62">
        <v>0</v>
      </c>
      <c r="V136" s="62">
        <v>0</v>
      </c>
      <c r="W136" s="62">
        <v>0</v>
      </c>
    </row>
    <row r="137" spans="1:23" ht="38.15" customHeight="1">
      <c r="A137" s="11">
        <f t="shared" si="17"/>
        <v>59</v>
      </c>
      <c r="B137" s="54" t="s">
        <v>117</v>
      </c>
      <c r="C137" s="186" t="s">
        <v>138</v>
      </c>
      <c r="D137" s="14" t="str">
        <f>'[2]POM 4 2023 BA PDF (2)'!$C$178</f>
        <v>Uaioli</v>
      </c>
      <c r="E137" s="13">
        <v>7</v>
      </c>
      <c r="F137" s="55" t="s">
        <v>120</v>
      </c>
      <c r="G137" s="185" t="s">
        <v>31</v>
      </c>
      <c r="H137" s="185" t="s">
        <v>32</v>
      </c>
      <c r="I137" s="13" t="s">
        <v>33</v>
      </c>
      <c r="J137" s="15">
        <v>1</v>
      </c>
      <c r="K137" s="16">
        <v>0</v>
      </c>
      <c r="L137" s="17"/>
      <c r="M137" s="17">
        <f>'[3]Progres Infras'!$E$71</f>
        <v>34270</v>
      </c>
      <c r="N137" s="18">
        <v>0</v>
      </c>
      <c r="O137" s="19">
        <f t="shared" si="14"/>
        <v>34270</v>
      </c>
      <c r="P137" s="17">
        <v>0</v>
      </c>
      <c r="Q137" s="20">
        <f t="shared" si="15"/>
        <v>0</v>
      </c>
      <c r="R137" s="21">
        <v>1</v>
      </c>
      <c r="S137" s="22">
        <v>1</v>
      </c>
      <c r="T137" s="22">
        <v>1</v>
      </c>
      <c r="U137" s="62">
        <f>'[4]Tra. 2025'!$J$85</f>
        <v>4</v>
      </c>
      <c r="V137" s="62">
        <v>0</v>
      </c>
      <c r="W137" s="62">
        <v>0</v>
      </c>
    </row>
    <row r="138" spans="1:23" ht="38.15" customHeight="1">
      <c r="A138" s="11">
        <f t="shared" si="17"/>
        <v>60</v>
      </c>
      <c r="B138" s="54" t="s">
        <v>117</v>
      </c>
      <c r="C138" s="186" t="s">
        <v>138</v>
      </c>
      <c r="D138" s="14" t="str">
        <f>'[2]POM 4 2023 BA PDF (2)'!$C$184</f>
        <v>Uatohaco</v>
      </c>
      <c r="E138" s="13">
        <v>7</v>
      </c>
      <c r="F138" s="55" t="s">
        <v>121</v>
      </c>
      <c r="G138" s="185" t="s">
        <v>49</v>
      </c>
      <c r="H138" s="185" t="s">
        <v>50</v>
      </c>
      <c r="I138" s="13" t="s">
        <v>33</v>
      </c>
      <c r="J138" s="15">
        <v>1</v>
      </c>
      <c r="K138" s="16">
        <v>0</v>
      </c>
      <c r="L138" s="17"/>
      <c r="M138" s="17">
        <f>'[3]Progres Infras'!$E$72</f>
        <v>38047</v>
      </c>
      <c r="N138" s="18">
        <v>0</v>
      </c>
      <c r="O138" s="19">
        <f t="shared" si="14"/>
        <v>38047</v>
      </c>
      <c r="P138" s="17">
        <v>0</v>
      </c>
      <c r="Q138" s="20">
        <f t="shared" si="15"/>
        <v>0</v>
      </c>
      <c r="R138" s="21">
        <v>1</v>
      </c>
      <c r="S138" s="22">
        <v>1</v>
      </c>
      <c r="T138" s="22">
        <v>1</v>
      </c>
      <c r="U138" s="62">
        <f>'[4]Tra. 2025'!$J$86</f>
        <v>35</v>
      </c>
      <c r="V138" s="62">
        <f>'[4]Tra. 2025'!$K$86</f>
        <v>30</v>
      </c>
      <c r="W138" s="62">
        <v>0</v>
      </c>
    </row>
    <row r="139" spans="1:23" ht="38.15" customHeight="1">
      <c r="A139" s="11">
        <f t="shared" si="17"/>
        <v>61</v>
      </c>
      <c r="B139" s="54" t="s">
        <v>117</v>
      </c>
      <c r="C139" s="186" t="s">
        <v>138</v>
      </c>
      <c r="D139" s="14" t="str">
        <f>'[2]POM 4 2023 BA PDF (2)'!$C$172</f>
        <v>Uma Ana Ico</v>
      </c>
      <c r="E139" s="13">
        <v>7</v>
      </c>
      <c r="F139" s="55" t="s">
        <v>133</v>
      </c>
      <c r="G139" s="185" t="s">
        <v>43</v>
      </c>
      <c r="H139" s="185" t="s">
        <v>134</v>
      </c>
      <c r="I139" s="13" t="s">
        <v>33</v>
      </c>
      <c r="J139" s="15">
        <v>1</v>
      </c>
      <c r="K139" s="16">
        <v>0</v>
      </c>
      <c r="L139" s="17"/>
      <c r="M139" s="17">
        <f>'[3]Progres Infras'!$E$73</f>
        <v>34270</v>
      </c>
      <c r="N139" s="18">
        <v>0</v>
      </c>
      <c r="O139" s="19">
        <f t="shared" si="14"/>
        <v>34270</v>
      </c>
      <c r="P139" s="17">
        <v>0</v>
      </c>
      <c r="Q139" s="20">
        <f t="shared" si="15"/>
        <v>0</v>
      </c>
      <c r="R139" s="21">
        <v>1</v>
      </c>
      <c r="S139" s="22">
        <v>1</v>
      </c>
      <c r="T139" s="22">
        <v>1</v>
      </c>
      <c r="U139" s="62">
        <f>'[4]Tra. 2025'!$J$87</f>
        <v>20</v>
      </c>
      <c r="V139" s="62">
        <v>0</v>
      </c>
      <c r="W139" s="62">
        <v>0</v>
      </c>
    </row>
    <row r="140" spans="1:23" ht="38.15" customHeight="1">
      <c r="A140" s="11">
        <f t="shared" si="17"/>
        <v>62</v>
      </c>
      <c r="B140" s="54" t="s">
        <v>117</v>
      </c>
      <c r="C140" s="186" t="s">
        <v>138</v>
      </c>
      <c r="D140" s="14" t="str">
        <f>'[2]POM 4 2023 BA PDF (2)'!$C$169</f>
        <v>Uma Ana Ulo</v>
      </c>
      <c r="E140" s="13">
        <v>7</v>
      </c>
      <c r="F140" s="55" t="s">
        <v>120</v>
      </c>
      <c r="G140" s="185" t="s">
        <v>31</v>
      </c>
      <c r="H140" s="185" t="s">
        <v>32</v>
      </c>
      <c r="I140" s="13" t="s">
        <v>44</v>
      </c>
      <c r="J140" s="15">
        <v>1</v>
      </c>
      <c r="K140" s="16">
        <v>0</v>
      </c>
      <c r="L140" s="17"/>
      <c r="M140" s="17">
        <f>'[3]Progres Infras'!$E$74</f>
        <v>34520</v>
      </c>
      <c r="N140" s="18">
        <v>0</v>
      </c>
      <c r="O140" s="19">
        <f t="shared" si="14"/>
        <v>34520</v>
      </c>
      <c r="P140" s="17">
        <v>0</v>
      </c>
      <c r="Q140" s="20">
        <f t="shared" si="15"/>
        <v>0</v>
      </c>
      <c r="R140" s="21">
        <v>1</v>
      </c>
      <c r="S140" s="22">
        <v>1</v>
      </c>
      <c r="T140" s="22">
        <v>1</v>
      </c>
      <c r="U140" s="62">
        <f>'[4]Tra. 2025'!$J$88</f>
        <v>4</v>
      </c>
      <c r="V140" s="62">
        <v>0</v>
      </c>
      <c r="W140" s="62">
        <v>0</v>
      </c>
    </row>
    <row r="141" spans="1:23" ht="15.75" hidden="1" customHeight="1">
      <c r="A141" s="171" t="s">
        <v>117</v>
      </c>
      <c r="B141" s="171"/>
      <c r="C141" s="172"/>
      <c r="D141" s="173" cm="1">
        <f t="array" ref="D141">SUM(1/COUNTIF(D79:D140,D79:D140))</f>
        <v>57</v>
      </c>
      <c r="E141" s="173"/>
      <c r="F141" s="173"/>
      <c r="G141" s="174"/>
      <c r="H141" s="173"/>
      <c r="I141" s="173"/>
      <c r="J141" s="175">
        <f>SUM(J79:J140)</f>
        <v>62</v>
      </c>
      <c r="K141" s="176">
        <f>SUM(K79:K140)</f>
        <v>478857</v>
      </c>
      <c r="L141" s="176">
        <f>SUM(L79:L140)</f>
        <v>0</v>
      </c>
      <c r="M141" s="176">
        <f t="shared" ref="M141" si="18">SUM(K141+L141)</f>
        <v>478857</v>
      </c>
      <c r="N141" s="177">
        <f>SUM(N79:N140)</f>
        <v>91264.320000000007</v>
      </c>
      <c r="O141" s="176">
        <f>SUM(O79:O140)</f>
        <v>2022667.68</v>
      </c>
      <c r="P141" s="176">
        <f>SUM(P79:P140)</f>
        <v>0</v>
      </c>
      <c r="Q141" s="178">
        <f t="shared" si="15"/>
        <v>0.19058783728754097</v>
      </c>
      <c r="R141" s="136">
        <f>AVERAGE(R79:R140)</f>
        <v>0.96854838709677415</v>
      </c>
      <c r="S141" s="179">
        <f>SUM(S79:S140)</f>
        <v>25</v>
      </c>
      <c r="T141" s="179">
        <f>SUM(T79:T140)</f>
        <v>19</v>
      </c>
      <c r="U141" s="179">
        <f>SUM(U79:U140)</f>
        <v>248</v>
      </c>
      <c r="V141" s="179">
        <f>SUM(V79:V140)</f>
        <v>43</v>
      </c>
      <c r="W141" s="179">
        <f>SUM(W79:W140)</f>
        <v>0</v>
      </c>
    </row>
    <row r="142" spans="1:23" ht="15.75" hidden="1" customHeight="1">
      <c r="A142" s="11">
        <v>1</v>
      </c>
      <c r="B142" s="59" t="s">
        <v>141</v>
      </c>
      <c r="C142" s="59" t="s">
        <v>142</v>
      </c>
      <c r="D142" s="59" t="s">
        <v>143</v>
      </c>
      <c r="E142" s="13">
        <v>7</v>
      </c>
      <c r="F142" s="13"/>
      <c r="G142" s="14" t="s">
        <v>69</v>
      </c>
      <c r="H142" s="14" t="s">
        <v>144</v>
      </c>
      <c r="I142" s="13" t="s">
        <v>33</v>
      </c>
      <c r="J142" s="15">
        <v>1</v>
      </c>
      <c r="K142" s="16">
        <v>0</v>
      </c>
      <c r="L142" s="17"/>
      <c r="M142" s="17">
        <f t="shared" ref="M142:M191" si="19">K142+L142</f>
        <v>0</v>
      </c>
      <c r="N142" s="18">
        <v>0</v>
      </c>
      <c r="O142" s="19">
        <f t="shared" ref="O142:O191" si="20">M142-N142</f>
        <v>0</v>
      </c>
      <c r="P142" s="17">
        <v>0</v>
      </c>
      <c r="Q142" s="20" t="e">
        <f t="shared" si="15"/>
        <v>#DIV/0!</v>
      </c>
      <c r="R142" s="21"/>
      <c r="S142" s="60">
        <v>0</v>
      </c>
      <c r="T142" s="60">
        <v>0</v>
      </c>
      <c r="U142" s="61">
        <v>0</v>
      </c>
      <c r="V142" s="61">
        <v>0</v>
      </c>
      <c r="W142" s="62">
        <v>0</v>
      </c>
    </row>
    <row r="143" spans="1:23" ht="15.75" hidden="1" customHeight="1">
      <c r="A143" s="11">
        <f>A142+1</f>
        <v>2</v>
      </c>
      <c r="B143" s="59" t="s">
        <v>141</v>
      </c>
      <c r="C143" s="59" t="s">
        <v>142</v>
      </c>
      <c r="D143" s="59" t="s">
        <v>142</v>
      </c>
      <c r="E143" s="13">
        <v>7</v>
      </c>
      <c r="F143" s="13"/>
      <c r="G143" s="14" t="s">
        <v>69</v>
      </c>
      <c r="H143" s="14" t="s">
        <v>144</v>
      </c>
      <c r="I143" s="13" t="s">
        <v>33</v>
      </c>
      <c r="J143" s="15">
        <v>1</v>
      </c>
      <c r="K143" s="16">
        <v>0</v>
      </c>
      <c r="L143" s="17"/>
      <c r="M143" s="17">
        <f t="shared" si="19"/>
        <v>0</v>
      </c>
      <c r="N143" s="18">
        <v>0</v>
      </c>
      <c r="O143" s="19">
        <f t="shared" si="20"/>
        <v>0</v>
      </c>
      <c r="P143" s="17">
        <v>0</v>
      </c>
      <c r="Q143" s="20" t="e">
        <f t="shared" si="15"/>
        <v>#DIV/0!</v>
      </c>
      <c r="R143" s="21"/>
      <c r="S143" s="60">
        <v>0</v>
      </c>
      <c r="T143" s="60">
        <v>0</v>
      </c>
      <c r="U143" s="61">
        <v>0</v>
      </c>
      <c r="V143" s="61">
        <v>0</v>
      </c>
      <c r="W143" s="62">
        <v>0</v>
      </c>
    </row>
    <row r="144" spans="1:23" ht="15.75" hidden="1" customHeight="1">
      <c r="A144" s="11">
        <f t="shared" ref="A144:A191" si="21">A143+1</f>
        <v>3</v>
      </c>
      <c r="B144" s="59" t="s">
        <v>141</v>
      </c>
      <c r="C144" s="59" t="s">
        <v>142</v>
      </c>
      <c r="D144" s="59" t="s">
        <v>145</v>
      </c>
      <c r="E144" s="13">
        <v>7</v>
      </c>
      <c r="F144" s="13"/>
      <c r="G144" s="14" t="s">
        <v>31</v>
      </c>
      <c r="H144" s="37" t="s">
        <v>32</v>
      </c>
      <c r="I144" s="13" t="s">
        <v>44</v>
      </c>
      <c r="J144" s="15">
        <v>1</v>
      </c>
      <c r="K144" s="16">
        <v>0</v>
      </c>
      <c r="L144" s="17"/>
      <c r="M144" s="17">
        <f t="shared" si="19"/>
        <v>0</v>
      </c>
      <c r="N144" s="18">
        <v>0</v>
      </c>
      <c r="O144" s="19">
        <f t="shared" si="20"/>
        <v>0</v>
      </c>
      <c r="P144" s="17">
        <v>0</v>
      </c>
      <c r="Q144" s="20" t="e">
        <f t="shared" si="15"/>
        <v>#DIV/0!</v>
      </c>
      <c r="R144" s="21"/>
      <c r="S144" s="60">
        <v>0</v>
      </c>
      <c r="T144" s="60">
        <v>0</v>
      </c>
      <c r="U144" s="61">
        <v>0</v>
      </c>
      <c r="V144" s="61">
        <v>0</v>
      </c>
      <c r="W144" s="62">
        <v>0</v>
      </c>
    </row>
    <row r="145" spans="1:23" ht="15.75" hidden="1" customHeight="1">
      <c r="A145" s="11">
        <f t="shared" si="21"/>
        <v>4</v>
      </c>
      <c r="B145" s="59" t="s">
        <v>141</v>
      </c>
      <c r="C145" s="59" t="s">
        <v>142</v>
      </c>
      <c r="D145" s="59" t="s">
        <v>146</v>
      </c>
      <c r="E145" s="13">
        <v>7</v>
      </c>
      <c r="F145" s="13"/>
      <c r="G145" s="14" t="s">
        <v>69</v>
      </c>
      <c r="H145" s="14" t="s">
        <v>147</v>
      </c>
      <c r="I145" s="13" t="s">
        <v>80</v>
      </c>
      <c r="J145" s="15">
        <v>1</v>
      </c>
      <c r="K145" s="16">
        <v>0</v>
      </c>
      <c r="L145" s="17"/>
      <c r="M145" s="17">
        <f t="shared" si="19"/>
        <v>0</v>
      </c>
      <c r="N145" s="18">
        <v>0</v>
      </c>
      <c r="O145" s="19">
        <f t="shared" si="20"/>
        <v>0</v>
      </c>
      <c r="P145" s="17">
        <v>0</v>
      </c>
      <c r="Q145" s="20" t="e">
        <f t="shared" ref="Q145:Q208" si="22">N145/M145</f>
        <v>#DIV/0!</v>
      </c>
      <c r="R145" s="21"/>
      <c r="S145" s="60">
        <v>0</v>
      </c>
      <c r="T145" s="60">
        <v>0</v>
      </c>
      <c r="U145" s="61">
        <v>0</v>
      </c>
      <c r="V145" s="61">
        <v>0</v>
      </c>
      <c r="W145" s="62">
        <v>0</v>
      </c>
    </row>
    <row r="146" spans="1:23" ht="15.75" hidden="1" customHeight="1">
      <c r="A146" s="11">
        <f t="shared" si="21"/>
        <v>5</v>
      </c>
      <c r="B146" s="59" t="s">
        <v>141</v>
      </c>
      <c r="C146" s="59" t="s">
        <v>148</v>
      </c>
      <c r="D146" s="59" t="s">
        <v>149</v>
      </c>
      <c r="E146" s="13">
        <v>7</v>
      </c>
      <c r="F146" s="13"/>
      <c r="G146" s="14" t="s">
        <v>31</v>
      </c>
      <c r="H146" s="37" t="s">
        <v>37</v>
      </c>
      <c r="I146" s="13" t="s">
        <v>44</v>
      </c>
      <c r="J146" s="15">
        <v>1</v>
      </c>
      <c r="K146" s="16">
        <v>0</v>
      </c>
      <c r="L146" s="17"/>
      <c r="M146" s="17">
        <f t="shared" si="19"/>
        <v>0</v>
      </c>
      <c r="N146" s="18">
        <v>0</v>
      </c>
      <c r="O146" s="19">
        <f t="shared" si="20"/>
        <v>0</v>
      </c>
      <c r="P146" s="17">
        <v>0</v>
      </c>
      <c r="Q146" s="20" t="e">
        <f t="shared" si="22"/>
        <v>#DIV/0!</v>
      </c>
      <c r="R146" s="21"/>
      <c r="S146" s="60">
        <v>0</v>
      </c>
      <c r="T146" s="60">
        <v>0</v>
      </c>
      <c r="U146" s="61">
        <v>0</v>
      </c>
      <c r="V146" s="61">
        <v>0</v>
      </c>
      <c r="W146" s="62">
        <v>0</v>
      </c>
    </row>
    <row r="147" spans="1:23" ht="15.75" hidden="1" customHeight="1">
      <c r="A147" s="11">
        <f t="shared" si="21"/>
        <v>6</v>
      </c>
      <c r="B147" s="59" t="s">
        <v>141</v>
      </c>
      <c r="C147" s="59" t="s">
        <v>148</v>
      </c>
      <c r="D147" s="59" t="s">
        <v>150</v>
      </c>
      <c r="E147" s="13">
        <v>7</v>
      </c>
      <c r="F147" s="13"/>
      <c r="G147" s="14" t="s">
        <v>31</v>
      </c>
      <c r="H147" s="37" t="s">
        <v>37</v>
      </c>
      <c r="I147" s="13" t="s">
        <v>44</v>
      </c>
      <c r="J147" s="15">
        <v>1</v>
      </c>
      <c r="K147" s="16">
        <v>0</v>
      </c>
      <c r="L147" s="17"/>
      <c r="M147" s="17">
        <f t="shared" si="19"/>
        <v>0</v>
      </c>
      <c r="N147" s="18">
        <v>0</v>
      </c>
      <c r="O147" s="19">
        <f t="shared" si="20"/>
        <v>0</v>
      </c>
      <c r="P147" s="17">
        <v>0</v>
      </c>
      <c r="Q147" s="20" t="e">
        <f t="shared" si="22"/>
        <v>#DIV/0!</v>
      </c>
      <c r="R147" s="21"/>
      <c r="S147" s="60">
        <v>0</v>
      </c>
      <c r="T147" s="60">
        <v>0</v>
      </c>
      <c r="U147" s="61">
        <v>0</v>
      </c>
      <c r="V147" s="61">
        <v>0</v>
      </c>
      <c r="W147" s="62">
        <v>0</v>
      </c>
    </row>
    <row r="148" spans="1:23" ht="15.75" hidden="1" customHeight="1">
      <c r="A148" s="11">
        <f t="shared" si="21"/>
        <v>7</v>
      </c>
      <c r="B148" s="59" t="s">
        <v>141</v>
      </c>
      <c r="C148" s="59" t="s">
        <v>148</v>
      </c>
      <c r="D148" s="59" t="s">
        <v>151</v>
      </c>
      <c r="E148" s="13">
        <v>7</v>
      </c>
      <c r="F148" s="13"/>
      <c r="G148" s="14" t="s">
        <v>31</v>
      </c>
      <c r="H148" s="37" t="s">
        <v>37</v>
      </c>
      <c r="I148" s="13" t="s">
        <v>33</v>
      </c>
      <c r="J148" s="15">
        <v>1</v>
      </c>
      <c r="K148" s="16">
        <v>0</v>
      </c>
      <c r="L148" s="17"/>
      <c r="M148" s="17">
        <f t="shared" si="19"/>
        <v>0</v>
      </c>
      <c r="N148" s="18">
        <v>0</v>
      </c>
      <c r="O148" s="19">
        <f t="shared" si="20"/>
        <v>0</v>
      </c>
      <c r="P148" s="17">
        <v>0</v>
      </c>
      <c r="Q148" s="20" t="e">
        <f t="shared" si="22"/>
        <v>#DIV/0!</v>
      </c>
      <c r="R148" s="21"/>
      <c r="S148" s="60">
        <v>0</v>
      </c>
      <c r="T148" s="60">
        <v>0</v>
      </c>
      <c r="U148" s="61">
        <v>0</v>
      </c>
      <c r="V148" s="61">
        <v>0</v>
      </c>
      <c r="W148" s="62">
        <v>0</v>
      </c>
    </row>
    <row r="149" spans="1:23" ht="15.75" hidden="1" customHeight="1">
      <c r="A149" s="11">
        <f t="shared" si="21"/>
        <v>8</v>
      </c>
      <c r="B149" s="59" t="s">
        <v>141</v>
      </c>
      <c r="C149" s="59" t="s">
        <v>148</v>
      </c>
      <c r="D149" s="59" t="s">
        <v>152</v>
      </c>
      <c r="E149" s="13">
        <v>7</v>
      </c>
      <c r="F149" s="13"/>
      <c r="G149" s="14" t="s">
        <v>49</v>
      </c>
      <c r="H149" s="14" t="s">
        <v>82</v>
      </c>
      <c r="I149" s="13" t="s">
        <v>44</v>
      </c>
      <c r="J149" s="15">
        <v>1</v>
      </c>
      <c r="K149" s="16">
        <v>0</v>
      </c>
      <c r="L149" s="17"/>
      <c r="M149" s="17">
        <f t="shared" si="19"/>
        <v>0</v>
      </c>
      <c r="N149" s="18">
        <v>0</v>
      </c>
      <c r="O149" s="19">
        <f t="shared" si="20"/>
        <v>0</v>
      </c>
      <c r="P149" s="17">
        <v>0</v>
      </c>
      <c r="Q149" s="20" t="e">
        <f t="shared" si="22"/>
        <v>#DIV/0!</v>
      </c>
      <c r="R149" s="21"/>
      <c r="S149" s="60">
        <v>0</v>
      </c>
      <c r="T149" s="60">
        <v>0</v>
      </c>
      <c r="U149" s="61">
        <v>0</v>
      </c>
      <c r="V149" s="61">
        <v>0</v>
      </c>
      <c r="W149" s="62">
        <v>0</v>
      </c>
    </row>
    <row r="150" spans="1:23" ht="15.75" hidden="1" customHeight="1">
      <c r="A150" s="11">
        <f t="shared" si="21"/>
        <v>9</v>
      </c>
      <c r="B150" s="59" t="s">
        <v>141</v>
      </c>
      <c r="C150" s="59" t="s">
        <v>148</v>
      </c>
      <c r="D150" s="59" t="s">
        <v>153</v>
      </c>
      <c r="E150" s="13">
        <v>7</v>
      </c>
      <c r="F150" s="13"/>
      <c r="G150" s="14" t="s">
        <v>31</v>
      </c>
      <c r="H150" s="37" t="s">
        <v>37</v>
      </c>
      <c r="I150" s="13" t="s">
        <v>44</v>
      </c>
      <c r="J150" s="15">
        <v>1</v>
      </c>
      <c r="K150" s="16">
        <v>0</v>
      </c>
      <c r="L150" s="17"/>
      <c r="M150" s="17">
        <f t="shared" si="19"/>
        <v>0</v>
      </c>
      <c r="N150" s="18">
        <v>0</v>
      </c>
      <c r="O150" s="19">
        <f t="shared" si="20"/>
        <v>0</v>
      </c>
      <c r="P150" s="17">
        <v>0</v>
      </c>
      <c r="Q150" s="20" t="e">
        <f t="shared" si="22"/>
        <v>#DIV/0!</v>
      </c>
      <c r="R150" s="21"/>
      <c r="S150" s="60">
        <v>0</v>
      </c>
      <c r="T150" s="60">
        <v>0</v>
      </c>
      <c r="U150" s="61">
        <v>0</v>
      </c>
      <c r="V150" s="61">
        <v>0</v>
      </c>
      <c r="W150" s="62">
        <v>0</v>
      </c>
    </row>
    <row r="151" spans="1:23" ht="15.75" hidden="1" customHeight="1">
      <c r="A151" s="11">
        <f t="shared" si="21"/>
        <v>10</v>
      </c>
      <c r="B151" s="59" t="s">
        <v>141</v>
      </c>
      <c r="C151" s="59" t="s">
        <v>148</v>
      </c>
      <c r="D151" s="59" t="s">
        <v>154</v>
      </c>
      <c r="E151" s="13">
        <v>7</v>
      </c>
      <c r="F151" s="13"/>
      <c r="G151" s="14" t="s">
        <v>69</v>
      </c>
      <c r="H151" s="14" t="s">
        <v>147</v>
      </c>
      <c r="I151" s="13" t="s">
        <v>80</v>
      </c>
      <c r="J151" s="15">
        <v>1</v>
      </c>
      <c r="K151" s="16">
        <v>0</v>
      </c>
      <c r="L151" s="17"/>
      <c r="M151" s="17">
        <f t="shared" si="19"/>
        <v>0</v>
      </c>
      <c r="N151" s="18">
        <v>0</v>
      </c>
      <c r="O151" s="19">
        <f t="shared" si="20"/>
        <v>0</v>
      </c>
      <c r="P151" s="17">
        <v>0</v>
      </c>
      <c r="Q151" s="20" t="e">
        <f t="shared" si="22"/>
        <v>#DIV/0!</v>
      </c>
      <c r="R151" s="21"/>
      <c r="S151" s="60">
        <v>0</v>
      </c>
      <c r="T151" s="60">
        <v>0</v>
      </c>
      <c r="U151" s="61">
        <v>0</v>
      </c>
      <c r="V151" s="61">
        <v>0</v>
      </c>
      <c r="W151" s="62">
        <v>0</v>
      </c>
    </row>
    <row r="152" spans="1:23" ht="15.75" hidden="1" customHeight="1">
      <c r="A152" s="11">
        <f t="shared" si="21"/>
        <v>11</v>
      </c>
      <c r="B152" s="59" t="s">
        <v>141</v>
      </c>
      <c r="C152" s="59" t="s">
        <v>141</v>
      </c>
      <c r="D152" s="59" t="s">
        <v>155</v>
      </c>
      <c r="E152" s="13">
        <v>7</v>
      </c>
      <c r="F152" s="13"/>
      <c r="G152" s="14" t="s">
        <v>31</v>
      </c>
      <c r="H152" s="37" t="s">
        <v>37</v>
      </c>
      <c r="I152" s="13" t="s">
        <v>44</v>
      </c>
      <c r="J152" s="15">
        <v>1</v>
      </c>
      <c r="K152" s="16">
        <v>0</v>
      </c>
      <c r="L152" s="17"/>
      <c r="M152" s="17">
        <f t="shared" si="19"/>
        <v>0</v>
      </c>
      <c r="N152" s="18">
        <v>0</v>
      </c>
      <c r="O152" s="19">
        <f t="shared" si="20"/>
        <v>0</v>
      </c>
      <c r="P152" s="17">
        <v>0</v>
      </c>
      <c r="Q152" s="20" t="e">
        <f t="shared" si="22"/>
        <v>#DIV/0!</v>
      </c>
      <c r="R152" s="21"/>
      <c r="S152" s="60">
        <v>0</v>
      </c>
      <c r="T152" s="60">
        <v>0</v>
      </c>
      <c r="U152" s="61">
        <v>0</v>
      </c>
      <c r="V152" s="61">
        <v>0</v>
      </c>
      <c r="W152" s="62">
        <v>0</v>
      </c>
    </row>
    <row r="153" spans="1:23" ht="15.75" hidden="1" customHeight="1">
      <c r="A153" s="11">
        <f t="shared" si="21"/>
        <v>12</v>
      </c>
      <c r="B153" s="59" t="s">
        <v>141</v>
      </c>
      <c r="C153" s="59" t="s">
        <v>141</v>
      </c>
      <c r="D153" s="59" t="s">
        <v>156</v>
      </c>
      <c r="E153" s="13">
        <v>7</v>
      </c>
      <c r="F153" s="13"/>
      <c r="G153" s="14" t="s">
        <v>31</v>
      </c>
      <c r="H153" s="37" t="s">
        <v>37</v>
      </c>
      <c r="I153" s="13" t="s">
        <v>44</v>
      </c>
      <c r="J153" s="15">
        <v>1</v>
      </c>
      <c r="K153" s="16">
        <v>0</v>
      </c>
      <c r="L153" s="17"/>
      <c r="M153" s="17">
        <f t="shared" si="19"/>
        <v>0</v>
      </c>
      <c r="N153" s="18">
        <v>0</v>
      </c>
      <c r="O153" s="19">
        <f t="shared" si="20"/>
        <v>0</v>
      </c>
      <c r="P153" s="17">
        <v>0</v>
      </c>
      <c r="Q153" s="20" t="e">
        <f t="shared" si="22"/>
        <v>#DIV/0!</v>
      </c>
      <c r="R153" s="21"/>
      <c r="S153" s="60">
        <v>0</v>
      </c>
      <c r="T153" s="60">
        <v>0</v>
      </c>
      <c r="U153" s="61">
        <v>0</v>
      </c>
      <c r="V153" s="61">
        <v>0</v>
      </c>
      <c r="W153" s="62">
        <v>0</v>
      </c>
    </row>
    <row r="154" spans="1:23" ht="15.75" hidden="1" customHeight="1">
      <c r="A154" s="11">
        <f t="shared" si="21"/>
        <v>13</v>
      </c>
      <c r="B154" s="59" t="s">
        <v>141</v>
      </c>
      <c r="C154" s="59" t="s">
        <v>141</v>
      </c>
      <c r="D154" s="59" t="s">
        <v>141</v>
      </c>
      <c r="E154" s="13">
        <v>7</v>
      </c>
      <c r="F154" s="13"/>
      <c r="G154" s="14" t="s">
        <v>31</v>
      </c>
      <c r="H154" s="37" t="s">
        <v>37</v>
      </c>
      <c r="I154" s="13" t="s">
        <v>44</v>
      </c>
      <c r="J154" s="15">
        <v>1</v>
      </c>
      <c r="K154" s="16">
        <v>0</v>
      </c>
      <c r="L154" s="17"/>
      <c r="M154" s="17">
        <f t="shared" si="19"/>
        <v>0</v>
      </c>
      <c r="N154" s="18">
        <v>0</v>
      </c>
      <c r="O154" s="19">
        <f t="shared" si="20"/>
        <v>0</v>
      </c>
      <c r="P154" s="17">
        <v>0</v>
      </c>
      <c r="Q154" s="20" t="e">
        <f t="shared" si="22"/>
        <v>#DIV/0!</v>
      </c>
      <c r="R154" s="21"/>
      <c r="S154" s="60">
        <v>0</v>
      </c>
      <c r="T154" s="60">
        <v>0</v>
      </c>
      <c r="U154" s="61">
        <v>0</v>
      </c>
      <c r="V154" s="61">
        <v>0</v>
      </c>
      <c r="W154" s="62">
        <v>0</v>
      </c>
    </row>
    <row r="155" spans="1:23" ht="15.75" hidden="1" customHeight="1">
      <c r="A155" s="11">
        <f t="shared" si="21"/>
        <v>14</v>
      </c>
      <c r="B155" s="59" t="s">
        <v>141</v>
      </c>
      <c r="C155" s="59" t="s">
        <v>141</v>
      </c>
      <c r="D155" s="59" t="s">
        <v>157</v>
      </c>
      <c r="E155" s="13">
        <v>7</v>
      </c>
      <c r="F155" s="13"/>
      <c r="G155" s="14" t="s">
        <v>31</v>
      </c>
      <c r="H155" s="14" t="s">
        <v>35</v>
      </c>
      <c r="I155" s="13" t="s">
        <v>33</v>
      </c>
      <c r="J155" s="15">
        <v>1</v>
      </c>
      <c r="K155" s="16">
        <v>0</v>
      </c>
      <c r="L155" s="17"/>
      <c r="M155" s="17">
        <f t="shared" si="19"/>
        <v>0</v>
      </c>
      <c r="N155" s="18">
        <v>0</v>
      </c>
      <c r="O155" s="19">
        <f t="shared" si="20"/>
        <v>0</v>
      </c>
      <c r="P155" s="17">
        <v>0</v>
      </c>
      <c r="Q155" s="20" t="e">
        <f t="shared" si="22"/>
        <v>#DIV/0!</v>
      </c>
      <c r="R155" s="21"/>
      <c r="S155" s="60">
        <v>0</v>
      </c>
      <c r="T155" s="60">
        <v>0</v>
      </c>
      <c r="U155" s="61">
        <v>0</v>
      </c>
      <c r="V155" s="61">
        <v>0</v>
      </c>
      <c r="W155" s="62">
        <v>0</v>
      </c>
    </row>
    <row r="156" spans="1:23" ht="15.75" hidden="1" customHeight="1">
      <c r="A156" s="11">
        <f t="shared" si="21"/>
        <v>15</v>
      </c>
      <c r="B156" s="59" t="s">
        <v>141</v>
      </c>
      <c r="C156" s="59" t="s">
        <v>141</v>
      </c>
      <c r="D156" s="59" t="s">
        <v>158</v>
      </c>
      <c r="E156" s="13">
        <v>7</v>
      </c>
      <c r="F156" s="13"/>
      <c r="G156" s="14" t="s">
        <v>31</v>
      </c>
      <c r="H156" s="37" t="s">
        <v>37</v>
      </c>
      <c r="I156" s="13" t="s">
        <v>44</v>
      </c>
      <c r="J156" s="15">
        <v>1</v>
      </c>
      <c r="K156" s="16">
        <v>0</v>
      </c>
      <c r="L156" s="17"/>
      <c r="M156" s="17">
        <f t="shared" si="19"/>
        <v>0</v>
      </c>
      <c r="N156" s="18">
        <v>0</v>
      </c>
      <c r="O156" s="19">
        <f t="shared" si="20"/>
        <v>0</v>
      </c>
      <c r="P156" s="17">
        <v>0</v>
      </c>
      <c r="Q156" s="20" t="e">
        <f t="shared" si="22"/>
        <v>#DIV/0!</v>
      </c>
      <c r="R156" s="21"/>
      <c r="S156" s="60">
        <v>0</v>
      </c>
      <c r="T156" s="60">
        <v>0</v>
      </c>
      <c r="U156" s="61">
        <v>0</v>
      </c>
      <c r="V156" s="61">
        <v>0</v>
      </c>
      <c r="W156" s="62">
        <v>0</v>
      </c>
    </row>
    <row r="157" spans="1:23" ht="15.75" hidden="1" customHeight="1">
      <c r="A157" s="11">
        <f t="shared" si="21"/>
        <v>16</v>
      </c>
      <c r="B157" s="59" t="s">
        <v>141</v>
      </c>
      <c r="C157" s="59" t="s">
        <v>141</v>
      </c>
      <c r="D157" s="59" t="s">
        <v>159</v>
      </c>
      <c r="E157" s="13">
        <v>7</v>
      </c>
      <c r="F157" s="13"/>
      <c r="G157" s="14" t="s">
        <v>31</v>
      </c>
      <c r="H157" s="37" t="s">
        <v>37</v>
      </c>
      <c r="I157" s="13" t="s">
        <v>44</v>
      </c>
      <c r="J157" s="15">
        <v>1</v>
      </c>
      <c r="K157" s="16">
        <v>0</v>
      </c>
      <c r="L157" s="17"/>
      <c r="M157" s="17">
        <f t="shared" si="19"/>
        <v>0</v>
      </c>
      <c r="N157" s="18">
        <v>0</v>
      </c>
      <c r="O157" s="19">
        <f t="shared" si="20"/>
        <v>0</v>
      </c>
      <c r="P157" s="17">
        <v>0</v>
      </c>
      <c r="Q157" s="20" t="e">
        <f t="shared" si="22"/>
        <v>#DIV/0!</v>
      </c>
      <c r="R157" s="21"/>
      <c r="S157" s="60">
        <v>0</v>
      </c>
      <c r="T157" s="60">
        <v>0</v>
      </c>
      <c r="U157" s="61">
        <v>0</v>
      </c>
      <c r="V157" s="61">
        <v>0</v>
      </c>
      <c r="W157" s="62">
        <v>0</v>
      </c>
    </row>
    <row r="158" spans="1:23" ht="15.75" hidden="1" customHeight="1">
      <c r="A158" s="11">
        <f t="shared" si="21"/>
        <v>17</v>
      </c>
      <c r="B158" s="59" t="s">
        <v>141</v>
      </c>
      <c r="C158" s="59" t="s">
        <v>141</v>
      </c>
      <c r="D158" s="59" t="s">
        <v>160</v>
      </c>
      <c r="E158" s="13">
        <v>7</v>
      </c>
      <c r="F158" s="13"/>
      <c r="G158" s="14" t="s">
        <v>31</v>
      </c>
      <c r="H158" s="37" t="s">
        <v>37</v>
      </c>
      <c r="I158" s="13" t="s">
        <v>44</v>
      </c>
      <c r="J158" s="15">
        <v>1</v>
      </c>
      <c r="K158" s="16">
        <v>0</v>
      </c>
      <c r="L158" s="17"/>
      <c r="M158" s="17">
        <f t="shared" si="19"/>
        <v>0</v>
      </c>
      <c r="N158" s="18">
        <v>0</v>
      </c>
      <c r="O158" s="19">
        <f t="shared" si="20"/>
        <v>0</v>
      </c>
      <c r="P158" s="17">
        <v>0</v>
      </c>
      <c r="Q158" s="20" t="e">
        <f t="shared" si="22"/>
        <v>#DIV/0!</v>
      </c>
      <c r="R158" s="21"/>
      <c r="S158" s="60">
        <v>0</v>
      </c>
      <c r="T158" s="60">
        <v>0</v>
      </c>
      <c r="U158" s="61">
        <v>0</v>
      </c>
      <c r="V158" s="61">
        <v>0</v>
      </c>
      <c r="W158" s="62">
        <v>0</v>
      </c>
    </row>
    <row r="159" spans="1:23" ht="15.75" hidden="1" customHeight="1">
      <c r="A159" s="11">
        <f t="shared" si="21"/>
        <v>18</v>
      </c>
      <c r="B159" s="59" t="s">
        <v>141</v>
      </c>
      <c r="C159" s="59" t="s">
        <v>141</v>
      </c>
      <c r="D159" s="59" t="s">
        <v>161</v>
      </c>
      <c r="E159" s="13">
        <v>7</v>
      </c>
      <c r="F159" s="13"/>
      <c r="G159" s="14" t="s">
        <v>49</v>
      </c>
      <c r="H159" s="14" t="s">
        <v>50</v>
      </c>
      <c r="I159" s="13" t="s">
        <v>33</v>
      </c>
      <c r="J159" s="15">
        <v>1</v>
      </c>
      <c r="K159" s="16">
        <v>0</v>
      </c>
      <c r="L159" s="17"/>
      <c r="M159" s="17">
        <f t="shared" si="19"/>
        <v>0</v>
      </c>
      <c r="N159" s="18">
        <v>0</v>
      </c>
      <c r="O159" s="19">
        <f t="shared" si="20"/>
        <v>0</v>
      </c>
      <c r="P159" s="17">
        <v>0</v>
      </c>
      <c r="Q159" s="20" t="e">
        <f t="shared" si="22"/>
        <v>#DIV/0!</v>
      </c>
      <c r="R159" s="21"/>
      <c r="S159" s="60">
        <v>0</v>
      </c>
      <c r="T159" s="60">
        <v>0</v>
      </c>
      <c r="U159" s="61">
        <v>0</v>
      </c>
      <c r="V159" s="61">
        <v>0</v>
      </c>
      <c r="W159" s="62">
        <v>0</v>
      </c>
    </row>
    <row r="160" spans="1:23" ht="15.75" hidden="1" customHeight="1">
      <c r="A160" s="11">
        <f t="shared" si="21"/>
        <v>19</v>
      </c>
      <c r="B160" s="59" t="s">
        <v>141</v>
      </c>
      <c r="C160" s="59" t="s">
        <v>141</v>
      </c>
      <c r="D160" s="59" t="s">
        <v>162</v>
      </c>
      <c r="E160" s="13">
        <v>7</v>
      </c>
      <c r="F160" s="13"/>
      <c r="G160" s="14" t="s">
        <v>31</v>
      </c>
      <c r="H160" s="37" t="s">
        <v>37</v>
      </c>
      <c r="I160" s="13" t="s">
        <v>44</v>
      </c>
      <c r="J160" s="15">
        <v>1</v>
      </c>
      <c r="K160" s="16">
        <v>0</v>
      </c>
      <c r="L160" s="17"/>
      <c r="M160" s="17">
        <f t="shared" si="19"/>
        <v>0</v>
      </c>
      <c r="N160" s="18">
        <v>0</v>
      </c>
      <c r="O160" s="19">
        <f t="shared" si="20"/>
        <v>0</v>
      </c>
      <c r="P160" s="17">
        <v>0</v>
      </c>
      <c r="Q160" s="20" t="e">
        <f t="shared" si="22"/>
        <v>#DIV/0!</v>
      </c>
      <c r="R160" s="21"/>
      <c r="S160" s="60">
        <v>0</v>
      </c>
      <c r="T160" s="60">
        <v>0</v>
      </c>
      <c r="U160" s="61">
        <v>0</v>
      </c>
      <c r="V160" s="61">
        <v>0</v>
      </c>
      <c r="W160" s="62">
        <v>0</v>
      </c>
    </row>
    <row r="161" spans="1:23" ht="15.75" hidden="1" customHeight="1">
      <c r="A161" s="11">
        <f t="shared" si="21"/>
        <v>20</v>
      </c>
      <c r="B161" s="59" t="s">
        <v>141</v>
      </c>
      <c r="C161" s="59" t="s">
        <v>141</v>
      </c>
      <c r="D161" s="59" t="s">
        <v>163</v>
      </c>
      <c r="E161" s="13">
        <v>7</v>
      </c>
      <c r="F161" s="13"/>
      <c r="G161" s="14" t="s">
        <v>31</v>
      </c>
      <c r="H161" s="37" t="s">
        <v>37</v>
      </c>
      <c r="I161" s="13" t="s">
        <v>33</v>
      </c>
      <c r="J161" s="15">
        <v>1</v>
      </c>
      <c r="K161" s="16">
        <v>0</v>
      </c>
      <c r="L161" s="17"/>
      <c r="M161" s="17">
        <f t="shared" si="19"/>
        <v>0</v>
      </c>
      <c r="N161" s="18">
        <v>0</v>
      </c>
      <c r="O161" s="19">
        <f t="shared" si="20"/>
        <v>0</v>
      </c>
      <c r="P161" s="17">
        <v>0</v>
      </c>
      <c r="Q161" s="20" t="e">
        <f t="shared" si="22"/>
        <v>#DIV/0!</v>
      </c>
      <c r="R161" s="21"/>
      <c r="S161" s="60">
        <v>0</v>
      </c>
      <c r="T161" s="60">
        <v>0</v>
      </c>
      <c r="U161" s="61">
        <v>0</v>
      </c>
      <c r="V161" s="61">
        <v>0</v>
      </c>
      <c r="W161" s="62">
        <v>0</v>
      </c>
    </row>
    <row r="162" spans="1:23" ht="15.75" hidden="1" customHeight="1">
      <c r="A162" s="11">
        <f t="shared" si="21"/>
        <v>21</v>
      </c>
      <c r="B162" s="59" t="s">
        <v>141</v>
      </c>
      <c r="C162" s="59" t="s">
        <v>141</v>
      </c>
      <c r="D162" s="59" t="s">
        <v>164</v>
      </c>
      <c r="E162" s="13">
        <v>7</v>
      </c>
      <c r="F162" s="13"/>
      <c r="G162" s="14" t="s">
        <v>31</v>
      </c>
      <c r="H162" s="37" t="s">
        <v>37</v>
      </c>
      <c r="I162" s="13" t="s">
        <v>44</v>
      </c>
      <c r="J162" s="15">
        <v>1</v>
      </c>
      <c r="K162" s="16">
        <v>0</v>
      </c>
      <c r="L162" s="17"/>
      <c r="M162" s="17">
        <f t="shared" si="19"/>
        <v>0</v>
      </c>
      <c r="N162" s="18">
        <v>0</v>
      </c>
      <c r="O162" s="19">
        <f t="shared" si="20"/>
        <v>0</v>
      </c>
      <c r="P162" s="17">
        <v>0</v>
      </c>
      <c r="Q162" s="20" t="e">
        <f t="shared" si="22"/>
        <v>#DIV/0!</v>
      </c>
      <c r="R162" s="21"/>
      <c r="S162" s="60">
        <v>0</v>
      </c>
      <c r="T162" s="60">
        <v>0</v>
      </c>
      <c r="U162" s="61">
        <v>0</v>
      </c>
      <c r="V162" s="61">
        <v>0</v>
      </c>
      <c r="W162" s="62">
        <v>0</v>
      </c>
    </row>
    <row r="163" spans="1:23" ht="15.75" hidden="1" customHeight="1">
      <c r="A163" s="11">
        <f t="shared" si="21"/>
        <v>22</v>
      </c>
      <c r="B163" s="59" t="s">
        <v>141</v>
      </c>
      <c r="C163" s="59" t="s">
        <v>141</v>
      </c>
      <c r="D163" s="59" t="s">
        <v>165</v>
      </c>
      <c r="E163" s="13">
        <v>7</v>
      </c>
      <c r="F163" s="13"/>
      <c r="G163" s="14" t="s">
        <v>31</v>
      </c>
      <c r="H163" s="37" t="s">
        <v>37</v>
      </c>
      <c r="I163" s="13" t="s">
        <v>44</v>
      </c>
      <c r="J163" s="15">
        <v>1</v>
      </c>
      <c r="K163" s="16">
        <v>0</v>
      </c>
      <c r="L163" s="17"/>
      <c r="M163" s="17">
        <f t="shared" si="19"/>
        <v>0</v>
      </c>
      <c r="N163" s="18">
        <v>0</v>
      </c>
      <c r="O163" s="19">
        <f t="shared" si="20"/>
        <v>0</v>
      </c>
      <c r="P163" s="17">
        <v>0</v>
      </c>
      <c r="Q163" s="20" t="e">
        <f t="shared" si="22"/>
        <v>#DIV/0!</v>
      </c>
      <c r="R163" s="21"/>
      <c r="S163" s="60">
        <v>0</v>
      </c>
      <c r="T163" s="60">
        <v>0</v>
      </c>
      <c r="U163" s="61">
        <v>0</v>
      </c>
      <c r="V163" s="61">
        <v>0</v>
      </c>
      <c r="W163" s="62">
        <v>0</v>
      </c>
    </row>
    <row r="164" spans="1:23" ht="15.75" hidden="1" customHeight="1">
      <c r="A164" s="11">
        <f t="shared" si="21"/>
        <v>23</v>
      </c>
      <c r="B164" s="59" t="s">
        <v>141</v>
      </c>
      <c r="C164" s="59" t="s">
        <v>141</v>
      </c>
      <c r="D164" s="59" t="s">
        <v>166</v>
      </c>
      <c r="E164" s="13">
        <v>7</v>
      </c>
      <c r="F164" s="13"/>
      <c r="G164" s="14" t="s">
        <v>31</v>
      </c>
      <c r="H164" s="37" t="s">
        <v>37</v>
      </c>
      <c r="I164" s="13" t="s">
        <v>44</v>
      </c>
      <c r="J164" s="15">
        <v>1</v>
      </c>
      <c r="K164" s="16">
        <v>0</v>
      </c>
      <c r="L164" s="17"/>
      <c r="M164" s="17">
        <f t="shared" si="19"/>
        <v>0</v>
      </c>
      <c r="N164" s="18">
        <v>0</v>
      </c>
      <c r="O164" s="19">
        <f t="shared" si="20"/>
        <v>0</v>
      </c>
      <c r="P164" s="17">
        <v>0</v>
      </c>
      <c r="Q164" s="20" t="e">
        <f t="shared" si="22"/>
        <v>#DIV/0!</v>
      </c>
      <c r="R164" s="21"/>
      <c r="S164" s="60">
        <v>0</v>
      </c>
      <c r="T164" s="60">
        <v>0</v>
      </c>
      <c r="U164" s="61">
        <v>0</v>
      </c>
      <c r="V164" s="61">
        <v>0</v>
      </c>
      <c r="W164" s="62">
        <v>0</v>
      </c>
    </row>
    <row r="165" spans="1:23" ht="15.75" hidden="1" customHeight="1">
      <c r="A165" s="11">
        <f t="shared" si="21"/>
        <v>24</v>
      </c>
      <c r="B165" s="59" t="s">
        <v>141</v>
      </c>
      <c r="C165" s="59" t="s">
        <v>141</v>
      </c>
      <c r="D165" s="59" t="s">
        <v>167</v>
      </c>
      <c r="E165" s="13">
        <v>7</v>
      </c>
      <c r="F165" s="13"/>
      <c r="G165" s="14" t="s">
        <v>31</v>
      </c>
      <c r="H165" s="37" t="s">
        <v>37</v>
      </c>
      <c r="I165" s="13" t="s">
        <v>33</v>
      </c>
      <c r="J165" s="15">
        <v>1</v>
      </c>
      <c r="K165" s="16">
        <v>0</v>
      </c>
      <c r="L165" s="17"/>
      <c r="M165" s="17">
        <f t="shared" si="19"/>
        <v>0</v>
      </c>
      <c r="N165" s="18">
        <v>0</v>
      </c>
      <c r="O165" s="19">
        <f t="shared" si="20"/>
        <v>0</v>
      </c>
      <c r="P165" s="17">
        <v>0</v>
      </c>
      <c r="Q165" s="20" t="e">
        <f t="shared" si="22"/>
        <v>#DIV/0!</v>
      </c>
      <c r="R165" s="21"/>
      <c r="S165" s="60">
        <v>0</v>
      </c>
      <c r="T165" s="60">
        <v>0</v>
      </c>
      <c r="U165" s="61">
        <v>0</v>
      </c>
      <c r="V165" s="61">
        <v>0</v>
      </c>
      <c r="W165" s="62">
        <v>0</v>
      </c>
    </row>
    <row r="166" spans="1:23" ht="15.75" hidden="1" customHeight="1">
      <c r="A166" s="11">
        <f t="shared" si="21"/>
        <v>25</v>
      </c>
      <c r="B166" s="59" t="s">
        <v>141</v>
      </c>
      <c r="C166" s="59" t="s">
        <v>141</v>
      </c>
      <c r="D166" s="59" t="s">
        <v>168</v>
      </c>
      <c r="E166" s="13">
        <v>7</v>
      </c>
      <c r="F166" s="13"/>
      <c r="G166" s="14" t="s">
        <v>31</v>
      </c>
      <c r="H166" s="37" t="s">
        <v>37</v>
      </c>
      <c r="I166" s="13" t="s">
        <v>44</v>
      </c>
      <c r="J166" s="15">
        <v>1</v>
      </c>
      <c r="K166" s="16">
        <v>0</v>
      </c>
      <c r="L166" s="17"/>
      <c r="M166" s="17">
        <f t="shared" si="19"/>
        <v>0</v>
      </c>
      <c r="N166" s="18">
        <v>0</v>
      </c>
      <c r="O166" s="19">
        <f t="shared" si="20"/>
        <v>0</v>
      </c>
      <c r="P166" s="17">
        <v>0</v>
      </c>
      <c r="Q166" s="20" t="e">
        <f t="shared" si="22"/>
        <v>#DIV/0!</v>
      </c>
      <c r="R166" s="21"/>
      <c r="S166" s="60">
        <v>0</v>
      </c>
      <c r="T166" s="60">
        <v>0</v>
      </c>
      <c r="U166" s="61">
        <v>0</v>
      </c>
      <c r="V166" s="61">
        <v>0</v>
      </c>
      <c r="W166" s="62">
        <v>0</v>
      </c>
    </row>
    <row r="167" spans="1:23" ht="15.75" hidden="1" customHeight="1">
      <c r="A167" s="11">
        <f t="shared" si="21"/>
        <v>26</v>
      </c>
      <c r="B167" s="59" t="s">
        <v>141</v>
      </c>
      <c r="C167" s="59" t="s">
        <v>141</v>
      </c>
      <c r="D167" s="59" t="s">
        <v>169</v>
      </c>
      <c r="E167" s="13">
        <v>7</v>
      </c>
      <c r="F167" s="13"/>
      <c r="G167" s="14" t="s">
        <v>31</v>
      </c>
      <c r="H167" s="37" t="s">
        <v>37</v>
      </c>
      <c r="I167" s="13" t="s">
        <v>44</v>
      </c>
      <c r="J167" s="15">
        <v>1</v>
      </c>
      <c r="K167" s="16">
        <v>0</v>
      </c>
      <c r="L167" s="17"/>
      <c r="M167" s="17">
        <f t="shared" si="19"/>
        <v>0</v>
      </c>
      <c r="N167" s="18">
        <v>0</v>
      </c>
      <c r="O167" s="19">
        <f t="shared" si="20"/>
        <v>0</v>
      </c>
      <c r="P167" s="17">
        <v>0</v>
      </c>
      <c r="Q167" s="20" t="e">
        <f t="shared" si="22"/>
        <v>#DIV/0!</v>
      </c>
      <c r="R167" s="21"/>
      <c r="S167" s="60">
        <v>0</v>
      </c>
      <c r="T167" s="60">
        <v>0</v>
      </c>
      <c r="U167" s="61">
        <v>0</v>
      </c>
      <c r="V167" s="61">
        <v>0</v>
      </c>
      <c r="W167" s="62">
        <v>0</v>
      </c>
    </row>
    <row r="168" spans="1:23" ht="15.75" hidden="1" customHeight="1">
      <c r="A168" s="11">
        <f t="shared" si="21"/>
        <v>27</v>
      </c>
      <c r="B168" s="59" t="s">
        <v>141</v>
      </c>
      <c r="C168" s="59" t="s">
        <v>141</v>
      </c>
      <c r="D168" s="59" t="s">
        <v>170</v>
      </c>
      <c r="E168" s="13">
        <v>7</v>
      </c>
      <c r="F168" s="13"/>
      <c r="G168" s="14" t="s">
        <v>39</v>
      </c>
      <c r="H168" s="63" t="s">
        <v>125</v>
      </c>
      <c r="I168" s="13" t="s">
        <v>80</v>
      </c>
      <c r="J168" s="15">
        <v>1</v>
      </c>
      <c r="K168" s="16">
        <v>0</v>
      </c>
      <c r="L168" s="17"/>
      <c r="M168" s="17">
        <f t="shared" si="19"/>
        <v>0</v>
      </c>
      <c r="N168" s="18">
        <v>0</v>
      </c>
      <c r="O168" s="19">
        <f t="shared" si="20"/>
        <v>0</v>
      </c>
      <c r="P168" s="17">
        <v>0</v>
      </c>
      <c r="Q168" s="20" t="e">
        <f t="shared" si="22"/>
        <v>#DIV/0!</v>
      </c>
      <c r="R168" s="21"/>
      <c r="S168" s="60">
        <v>0</v>
      </c>
      <c r="T168" s="60">
        <v>0</v>
      </c>
      <c r="U168" s="61">
        <v>0</v>
      </c>
      <c r="V168" s="61">
        <v>0</v>
      </c>
      <c r="W168" s="62">
        <v>0</v>
      </c>
    </row>
    <row r="169" spans="1:23" ht="15.75" hidden="1" customHeight="1">
      <c r="A169" s="11">
        <f t="shared" si="21"/>
        <v>28</v>
      </c>
      <c r="B169" s="59" t="s">
        <v>141</v>
      </c>
      <c r="C169" s="59" t="s">
        <v>141</v>
      </c>
      <c r="D169" s="59" t="s">
        <v>171</v>
      </c>
      <c r="E169" s="13">
        <v>7</v>
      </c>
      <c r="F169" s="13"/>
      <c r="G169" s="14" t="s">
        <v>31</v>
      </c>
      <c r="H169" s="14" t="s">
        <v>35</v>
      </c>
      <c r="I169" s="13" t="s">
        <v>33</v>
      </c>
      <c r="J169" s="15">
        <v>1</v>
      </c>
      <c r="K169" s="16">
        <v>0</v>
      </c>
      <c r="L169" s="17"/>
      <c r="M169" s="17">
        <f t="shared" si="19"/>
        <v>0</v>
      </c>
      <c r="N169" s="18">
        <v>0</v>
      </c>
      <c r="O169" s="19">
        <f t="shared" si="20"/>
        <v>0</v>
      </c>
      <c r="P169" s="17">
        <v>0</v>
      </c>
      <c r="Q169" s="20" t="e">
        <f t="shared" si="22"/>
        <v>#DIV/0!</v>
      </c>
      <c r="R169" s="21"/>
      <c r="S169" s="60">
        <v>0</v>
      </c>
      <c r="T169" s="60">
        <v>0</v>
      </c>
      <c r="U169" s="61">
        <v>0</v>
      </c>
      <c r="V169" s="61">
        <v>0</v>
      </c>
      <c r="W169" s="62">
        <v>0</v>
      </c>
    </row>
    <row r="170" spans="1:23" s="67" customFormat="1" ht="15.75" hidden="1" customHeight="1">
      <c r="A170" s="11">
        <f t="shared" si="21"/>
        <v>29</v>
      </c>
      <c r="B170" s="59" t="s">
        <v>141</v>
      </c>
      <c r="C170" s="59" t="s">
        <v>172</v>
      </c>
      <c r="D170" s="59" t="s">
        <v>173</v>
      </c>
      <c r="E170" s="13">
        <v>7</v>
      </c>
      <c r="F170" s="13"/>
      <c r="G170" s="14" t="s">
        <v>31</v>
      </c>
      <c r="H170" s="37" t="s">
        <v>37</v>
      </c>
      <c r="I170" s="64" t="s">
        <v>33</v>
      </c>
      <c r="J170" s="65">
        <v>1</v>
      </c>
      <c r="K170" s="16">
        <v>0</v>
      </c>
      <c r="L170" s="17"/>
      <c r="M170" s="17">
        <f t="shared" si="19"/>
        <v>0</v>
      </c>
      <c r="N170" s="18">
        <v>0</v>
      </c>
      <c r="O170" s="19">
        <f t="shared" si="20"/>
        <v>0</v>
      </c>
      <c r="P170" s="17">
        <v>0</v>
      </c>
      <c r="Q170" s="66" t="e">
        <f t="shared" si="22"/>
        <v>#DIV/0!</v>
      </c>
      <c r="R170" s="21"/>
      <c r="S170" s="60">
        <v>0</v>
      </c>
      <c r="T170" s="60">
        <v>0</v>
      </c>
      <c r="U170" s="61">
        <v>0</v>
      </c>
      <c r="V170" s="61">
        <v>0</v>
      </c>
      <c r="W170" s="62">
        <v>0</v>
      </c>
    </row>
    <row r="171" spans="1:23" ht="15.75" hidden="1" customHeight="1">
      <c r="A171" s="11">
        <f t="shared" si="21"/>
        <v>30</v>
      </c>
      <c r="B171" s="59" t="s">
        <v>141</v>
      </c>
      <c r="C171" s="59" t="s">
        <v>172</v>
      </c>
      <c r="D171" s="59" t="s">
        <v>174</v>
      </c>
      <c r="E171" s="13">
        <v>7</v>
      </c>
      <c r="F171" s="13"/>
      <c r="G171" s="14" t="s">
        <v>31</v>
      </c>
      <c r="H171" s="14" t="s">
        <v>35</v>
      </c>
      <c r="I171" s="13" t="s">
        <v>33</v>
      </c>
      <c r="J171" s="15">
        <v>1</v>
      </c>
      <c r="K171" s="16">
        <v>0</v>
      </c>
      <c r="L171" s="17"/>
      <c r="M171" s="17">
        <f t="shared" si="19"/>
        <v>0</v>
      </c>
      <c r="N171" s="18">
        <v>0</v>
      </c>
      <c r="O171" s="19">
        <f t="shared" si="20"/>
        <v>0</v>
      </c>
      <c r="P171" s="17">
        <v>0</v>
      </c>
      <c r="Q171" s="20" t="e">
        <f t="shared" si="22"/>
        <v>#DIV/0!</v>
      </c>
      <c r="R171" s="21"/>
      <c r="S171" s="60">
        <v>0</v>
      </c>
      <c r="T171" s="60">
        <v>0</v>
      </c>
      <c r="U171" s="61">
        <v>0</v>
      </c>
      <c r="V171" s="61">
        <v>0</v>
      </c>
      <c r="W171" s="62">
        <v>0</v>
      </c>
    </row>
    <row r="172" spans="1:23" ht="15.75" hidden="1" customHeight="1">
      <c r="A172" s="11">
        <f t="shared" si="21"/>
        <v>31</v>
      </c>
      <c r="B172" s="59" t="s">
        <v>141</v>
      </c>
      <c r="C172" s="59" t="s">
        <v>172</v>
      </c>
      <c r="D172" s="59" t="s">
        <v>175</v>
      </c>
      <c r="E172" s="13">
        <v>7</v>
      </c>
      <c r="F172" s="13"/>
      <c r="G172" s="14" t="s">
        <v>31</v>
      </c>
      <c r="H172" s="14" t="s">
        <v>37</v>
      </c>
      <c r="I172" s="13" t="s">
        <v>33</v>
      </c>
      <c r="J172" s="15">
        <v>1</v>
      </c>
      <c r="K172" s="16">
        <v>0</v>
      </c>
      <c r="L172" s="17"/>
      <c r="M172" s="17">
        <f t="shared" si="19"/>
        <v>0</v>
      </c>
      <c r="N172" s="18">
        <v>0</v>
      </c>
      <c r="O172" s="19">
        <f t="shared" si="20"/>
        <v>0</v>
      </c>
      <c r="P172" s="17">
        <v>0</v>
      </c>
      <c r="Q172" s="20" t="e">
        <f t="shared" si="22"/>
        <v>#DIV/0!</v>
      </c>
      <c r="R172" s="21"/>
      <c r="S172" s="60">
        <v>0</v>
      </c>
      <c r="T172" s="60">
        <v>0</v>
      </c>
      <c r="U172" s="61">
        <v>0</v>
      </c>
      <c r="V172" s="61">
        <v>0</v>
      </c>
      <c r="W172" s="62">
        <v>0</v>
      </c>
    </row>
    <row r="173" spans="1:23" ht="15.75" hidden="1" customHeight="1">
      <c r="A173" s="11">
        <f t="shared" si="21"/>
        <v>32</v>
      </c>
      <c r="B173" s="59" t="s">
        <v>141</v>
      </c>
      <c r="C173" s="59" t="s">
        <v>172</v>
      </c>
      <c r="D173" s="59" t="s">
        <v>176</v>
      </c>
      <c r="E173" s="13">
        <v>7</v>
      </c>
      <c r="F173" s="13"/>
      <c r="G173" s="14" t="s">
        <v>39</v>
      </c>
      <c r="H173" s="63" t="s">
        <v>177</v>
      </c>
      <c r="I173" s="13" t="s">
        <v>33</v>
      </c>
      <c r="J173" s="15">
        <v>1</v>
      </c>
      <c r="K173" s="16">
        <v>0</v>
      </c>
      <c r="L173" s="17"/>
      <c r="M173" s="17">
        <f t="shared" si="19"/>
        <v>0</v>
      </c>
      <c r="N173" s="18">
        <v>0</v>
      </c>
      <c r="O173" s="19">
        <f t="shared" si="20"/>
        <v>0</v>
      </c>
      <c r="P173" s="17">
        <v>0</v>
      </c>
      <c r="Q173" s="20" t="e">
        <f t="shared" si="22"/>
        <v>#DIV/0!</v>
      </c>
      <c r="R173" s="21"/>
      <c r="S173" s="60">
        <v>0</v>
      </c>
      <c r="T173" s="60">
        <v>0</v>
      </c>
      <c r="U173" s="61">
        <v>0</v>
      </c>
      <c r="V173" s="61">
        <v>0</v>
      </c>
      <c r="W173" s="62">
        <v>0</v>
      </c>
    </row>
    <row r="174" spans="1:23" ht="15.75" hidden="1" customHeight="1">
      <c r="A174" s="11">
        <f t="shared" si="21"/>
        <v>33</v>
      </c>
      <c r="B174" s="59" t="s">
        <v>141</v>
      </c>
      <c r="C174" s="59" t="s">
        <v>172</v>
      </c>
      <c r="D174" s="59" t="s">
        <v>178</v>
      </c>
      <c r="E174" s="13">
        <v>7</v>
      </c>
      <c r="F174" s="13"/>
      <c r="G174" s="14" t="s">
        <v>31</v>
      </c>
      <c r="H174" s="37" t="s">
        <v>179</v>
      </c>
      <c r="I174" s="13" t="s">
        <v>33</v>
      </c>
      <c r="J174" s="15">
        <v>1</v>
      </c>
      <c r="K174" s="16">
        <v>0</v>
      </c>
      <c r="L174" s="17"/>
      <c r="M174" s="17">
        <f t="shared" si="19"/>
        <v>0</v>
      </c>
      <c r="N174" s="18">
        <v>0</v>
      </c>
      <c r="O174" s="19">
        <f t="shared" si="20"/>
        <v>0</v>
      </c>
      <c r="P174" s="17">
        <v>0</v>
      </c>
      <c r="Q174" s="20" t="e">
        <f t="shared" si="22"/>
        <v>#DIV/0!</v>
      </c>
      <c r="R174" s="21"/>
      <c r="S174" s="60">
        <v>0</v>
      </c>
      <c r="T174" s="60">
        <v>0</v>
      </c>
      <c r="U174" s="61">
        <v>0</v>
      </c>
      <c r="V174" s="61">
        <v>0</v>
      </c>
      <c r="W174" s="62">
        <v>0</v>
      </c>
    </row>
    <row r="175" spans="1:23" ht="15.75" hidden="1" customHeight="1">
      <c r="A175" s="11">
        <f t="shared" si="21"/>
        <v>34</v>
      </c>
      <c r="B175" s="59" t="s">
        <v>141</v>
      </c>
      <c r="C175" s="59" t="s">
        <v>172</v>
      </c>
      <c r="D175" s="59" t="s">
        <v>180</v>
      </c>
      <c r="E175" s="13">
        <v>7</v>
      </c>
      <c r="F175" s="13"/>
      <c r="G175" s="14" t="s">
        <v>39</v>
      </c>
      <c r="H175" s="14" t="s">
        <v>177</v>
      </c>
      <c r="I175" s="13" t="s">
        <v>33</v>
      </c>
      <c r="J175" s="15">
        <v>1</v>
      </c>
      <c r="K175" s="16">
        <v>0</v>
      </c>
      <c r="L175" s="17"/>
      <c r="M175" s="17">
        <f t="shared" si="19"/>
        <v>0</v>
      </c>
      <c r="N175" s="18">
        <v>0</v>
      </c>
      <c r="O175" s="19">
        <f t="shared" si="20"/>
        <v>0</v>
      </c>
      <c r="P175" s="17">
        <v>0</v>
      </c>
      <c r="Q175" s="20" t="e">
        <f t="shared" si="22"/>
        <v>#DIV/0!</v>
      </c>
      <c r="R175" s="21"/>
      <c r="S175" s="60">
        <v>0</v>
      </c>
      <c r="T175" s="60">
        <v>0</v>
      </c>
      <c r="U175" s="61">
        <v>0</v>
      </c>
      <c r="V175" s="61">
        <v>0</v>
      </c>
      <c r="W175" s="62">
        <v>0</v>
      </c>
    </row>
    <row r="176" spans="1:23" ht="15.75" hidden="1" customHeight="1">
      <c r="A176" s="11">
        <f t="shared" si="21"/>
        <v>35</v>
      </c>
      <c r="B176" s="59" t="s">
        <v>141</v>
      </c>
      <c r="C176" s="59" t="s">
        <v>172</v>
      </c>
      <c r="D176" s="59" t="s">
        <v>181</v>
      </c>
      <c r="E176" s="13">
        <v>7</v>
      </c>
      <c r="F176" s="13"/>
      <c r="G176" s="14" t="s">
        <v>31</v>
      </c>
      <c r="H176" s="14" t="s">
        <v>35</v>
      </c>
      <c r="I176" s="13" t="s">
        <v>33</v>
      </c>
      <c r="J176" s="15">
        <v>1</v>
      </c>
      <c r="K176" s="16">
        <v>0</v>
      </c>
      <c r="L176" s="17"/>
      <c r="M176" s="17">
        <f t="shared" si="19"/>
        <v>0</v>
      </c>
      <c r="N176" s="18">
        <v>0</v>
      </c>
      <c r="O176" s="19">
        <f t="shared" si="20"/>
        <v>0</v>
      </c>
      <c r="P176" s="17">
        <v>0</v>
      </c>
      <c r="Q176" s="20" t="e">
        <f t="shared" si="22"/>
        <v>#DIV/0!</v>
      </c>
      <c r="R176" s="21"/>
      <c r="S176" s="60">
        <v>0</v>
      </c>
      <c r="T176" s="60">
        <v>0</v>
      </c>
      <c r="U176" s="61">
        <v>0</v>
      </c>
      <c r="V176" s="61">
        <v>0</v>
      </c>
      <c r="W176" s="62">
        <v>0</v>
      </c>
    </row>
    <row r="177" spans="1:23" ht="15.75" hidden="1" customHeight="1">
      <c r="A177" s="11">
        <f t="shared" si="21"/>
        <v>36</v>
      </c>
      <c r="B177" s="59" t="s">
        <v>141</v>
      </c>
      <c r="C177" s="59" t="s">
        <v>172</v>
      </c>
      <c r="D177" s="59" t="s">
        <v>182</v>
      </c>
      <c r="E177" s="13">
        <v>7</v>
      </c>
      <c r="F177" s="13"/>
      <c r="G177" s="14" t="s">
        <v>49</v>
      </c>
      <c r="H177" s="14" t="s">
        <v>82</v>
      </c>
      <c r="I177" s="13" t="s">
        <v>33</v>
      </c>
      <c r="J177" s="15">
        <v>1</v>
      </c>
      <c r="K177" s="16">
        <v>0</v>
      </c>
      <c r="L177" s="17"/>
      <c r="M177" s="17">
        <f t="shared" si="19"/>
        <v>0</v>
      </c>
      <c r="N177" s="18">
        <v>0</v>
      </c>
      <c r="O177" s="19">
        <f t="shared" si="20"/>
        <v>0</v>
      </c>
      <c r="P177" s="17">
        <v>0</v>
      </c>
      <c r="Q177" s="20" t="e">
        <f t="shared" si="22"/>
        <v>#DIV/0!</v>
      </c>
      <c r="R177" s="21"/>
      <c r="S177" s="60">
        <v>0</v>
      </c>
      <c r="T177" s="60">
        <v>0</v>
      </c>
      <c r="U177" s="61">
        <v>0</v>
      </c>
      <c r="V177" s="61">
        <v>0</v>
      </c>
      <c r="W177" s="62">
        <v>0</v>
      </c>
    </row>
    <row r="178" spans="1:23" ht="15.75" hidden="1" customHeight="1">
      <c r="A178" s="11">
        <f t="shared" si="21"/>
        <v>37</v>
      </c>
      <c r="B178" s="59" t="s">
        <v>141</v>
      </c>
      <c r="C178" s="59" t="s">
        <v>183</v>
      </c>
      <c r="D178" s="59" t="s">
        <v>184</v>
      </c>
      <c r="E178" s="13">
        <v>7</v>
      </c>
      <c r="F178" s="13"/>
      <c r="G178" s="14" t="s">
        <v>31</v>
      </c>
      <c r="H178" s="37" t="s">
        <v>37</v>
      </c>
      <c r="I178" s="13" t="s">
        <v>44</v>
      </c>
      <c r="J178" s="15">
        <v>1</v>
      </c>
      <c r="K178" s="16">
        <v>0</v>
      </c>
      <c r="L178" s="17"/>
      <c r="M178" s="17">
        <f t="shared" si="19"/>
        <v>0</v>
      </c>
      <c r="N178" s="18">
        <v>0</v>
      </c>
      <c r="O178" s="19">
        <f t="shared" si="20"/>
        <v>0</v>
      </c>
      <c r="P178" s="17">
        <v>0</v>
      </c>
      <c r="Q178" s="20" t="e">
        <f t="shared" si="22"/>
        <v>#DIV/0!</v>
      </c>
      <c r="R178" s="21"/>
      <c r="S178" s="60">
        <v>0</v>
      </c>
      <c r="T178" s="60">
        <v>0</v>
      </c>
      <c r="U178" s="61">
        <v>0</v>
      </c>
      <c r="V178" s="61">
        <v>0</v>
      </c>
      <c r="W178" s="62">
        <v>0</v>
      </c>
    </row>
    <row r="179" spans="1:23" ht="15.75" hidden="1" customHeight="1">
      <c r="A179" s="11">
        <f t="shared" si="21"/>
        <v>38</v>
      </c>
      <c r="B179" s="59" t="s">
        <v>141</v>
      </c>
      <c r="C179" s="59" t="s">
        <v>183</v>
      </c>
      <c r="D179" s="59" t="s">
        <v>185</v>
      </c>
      <c r="E179" s="13">
        <v>7</v>
      </c>
      <c r="F179" s="13"/>
      <c r="G179" s="14" t="s">
        <v>49</v>
      </c>
      <c r="H179" s="14" t="s">
        <v>50</v>
      </c>
      <c r="I179" s="13" t="s">
        <v>44</v>
      </c>
      <c r="J179" s="15">
        <v>1</v>
      </c>
      <c r="K179" s="16">
        <v>0</v>
      </c>
      <c r="L179" s="17"/>
      <c r="M179" s="17">
        <f t="shared" si="19"/>
        <v>0</v>
      </c>
      <c r="N179" s="18">
        <v>0</v>
      </c>
      <c r="O179" s="19">
        <f t="shared" si="20"/>
        <v>0</v>
      </c>
      <c r="P179" s="17">
        <v>0</v>
      </c>
      <c r="Q179" s="20" t="e">
        <f t="shared" si="22"/>
        <v>#DIV/0!</v>
      </c>
      <c r="R179" s="21"/>
      <c r="S179" s="60">
        <v>0</v>
      </c>
      <c r="T179" s="60">
        <v>0</v>
      </c>
      <c r="U179" s="61">
        <v>0</v>
      </c>
      <c r="V179" s="61">
        <v>0</v>
      </c>
      <c r="W179" s="62">
        <v>0</v>
      </c>
    </row>
    <row r="180" spans="1:23" ht="15.75" hidden="1" customHeight="1">
      <c r="A180" s="11">
        <f t="shared" si="21"/>
        <v>39</v>
      </c>
      <c r="B180" s="59" t="s">
        <v>141</v>
      </c>
      <c r="C180" s="59" t="s">
        <v>183</v>
      </c>
      <c r="D180" s="59" t="s">
        <v>186</v>
      </c>
      <c r="E180" s="13">
        <v>7</v>
      </c>
      <c r="F180" s="13"/>
      <c r="G180" s="14" t="s">
        <v>31</v>
      </c>
      <c r="H180" s="37" t="s">
        <v>37</v>
      </c>
      <c r="I180" s="13" t="s">
        <v>44</v>
      </c>
      <c r="J180" s="15">
        <v>1</v>
      </c>
      <c r="K180" s="16">
        <v>0</v>
      </c>
      <c r="L180" s="17"/>
      <c r="M180" s="17">
        <f t="shared" si="19"/>
        <v>0</v>
      </c>
      <c r="N180" s="18">
        <v>0</v>
      </c>
      <c r="O180" s="19">
        <f t="shared" si="20"/>
        <v>0</v>
      </c>
      <c r="P180" s="17">
        <v>0</v>
      </c>
      <c r="Q180" s="20" t="e">
        <f t="shared" si="22"/>
        <v>#DIV/0!</v>
      </c>
      <c r="R180" s="21"/>
      <c r="S180" s="60">
        <v>0</v>
      </c>
      <c r="T180" s="60">
        <v>0</v>
      </c>
      <c r="U180" s="61">
        <v>0</v>
      </c>
      <c r="V180" s="61">
        <v>0</v>
      </c>
      <c r="W180" s="62">
        <v>0</v>
      </c>
    </row>
    <row r="181" spans="1:23" ht="15.75" hidden="1" customHeight="1">
      <c r="A181" s="11">
        <f t="shared" si="21"/>
        <v>40</v>
      </c>
      <c r="B181" s="59" t="s">
        <v>141</v>
      </c>
      <c r="C181" s="59" t="s">
        <v>183</v>
      </c>
      <c r="D181" s="59" t="s">
        <v>187</v>
      </c>
      <c r="E181" s="13">
        <v>7</v>
      </c>
      <c r="F181" s="13"/>
      <c r="G181" s="14" t="s">
        <v>49</v>
      </c>
      <c r="H181" s="14" t="s">
        <v>50</v>
      </c>
      <c r="I181" s="13" t="s">
        <v>44</v>
      </c>
      <c r="J181" s="15">
        <v>1</v>
      </c>
      <c r="K181" s="16">
        <v>0</v>
      </c>
      <c r="L181" s="17"/>
      <c r="M181" s="17">
        <f t="shared" si="19"/>
        <v>0</v>
      </c>
      <c r="N181" s="18">
        <v>0</v>
      </c>
      <c r="O181" s="19">
        <f t="shared" si="20"/>
        <v>0</v>
      </c>
      <c r="P181" s="17">
        <v>0</v>
      </c>
      <c r="Q181" s="20" t="e">
        <f t="shared" si="22"/>
        <v>#DIV/0!</v>
      </c>
      <c r="R181" s="21"/>
      <c r="S181" s="60">
        <v>0</v>
      </c>
      <c r="T181" s="60">
        <v>0</v>
      </c>
      <c r="U181" s="61">
        <v>0</v>
      </c>
      <c r="V181" s="61">
        <v>0</v>
      </c>
      <c r="W181" s="62">
        <v>0</v>
      </c>
    </row>
    <row r="182" spans="1:23" ht="15.75" hidden="1" customHeight="1">
      <c r="A182" s="11">
        <f t="shared" si="21"/>
        <v>41</v>
      </c>
      <c r="B182" s="59" t="s">
        <v>141</v>
      </c>
      <c r="C182" s="59" t="s">
        <v>183</v>
      </c>
      <c r="D182" s="59" t="s">
        <v>188</v>
      </c>
      <c r="E182" s="13">
        <v>7</v>
      </c>
      <c r="F182" s="13"/>
      <c r="G182" s="14" t="s">
        <v>31</v>
      </c>
      <c r="H182" s="37" t="s">
        <v>37</v>
      </c>
      <c r="I182" s="13" t="s">
        <v>44</v>
      </c>
      <c r="J182" s="15">
        <v>1</v>
      </c>
      <c r="K182" s="16">
        <v>0</v>
      </c>
      <c r="L182" s="17"/>
      <c r="M182" s="17">
        <f t="shared" si="19"/>
        <v>0</v>
      </c>
      <c r="N182" s="18">
        <v>0</v>
      </c>
      <c r="O182" s="19">
        <f t="shared" si="20"/>
        <v>0</v>
      </c>
      <c r="P182" s="17">
        <v>0</v>
      </c>
      <c r="Q182" s="20" t="e">
        <f t="shared" si="22"/>
        <v>#DIV/0!</v>
      </c>
      <c r="R182" s="21"/>
      <c r="S182" s="60">
        <v>0</v>
      </c>
      <c r="T182" s="60">
        <v>0</v>
      </c>
      <c r="U182" s="61">
        <v>0</v>
      </c>
      <c r="V182" s="61">
        <v>0</v>
      </c>
      <c r="W182" s="62">
        <v>0</v>
      </c>
    </row>
    <row r="183" spans="1:23" ht="15.75" hidden="1" customHeight="1">
      <c r="A183" s="11">
        <f t="shared" si="21"/>
        <v>42</v>
      </c>
      <c r="B183" s="59" t="s">
        <v>141</v>
      </c>
      <c r="C183" s="59" t="s">
        <v>183</v>
      </c>
      <c r="D183" s="59" t="s">
        <v>189</v>
      </c>
      <c r="E183" s="13">
        <v>7</v>
      </c>
      <c r="F183" s="13"/>
      <c r="G183" s="14" t="s">
        <v>31</v>
      </c>
      <c r="H183" s="37" t="s">
        <v>37</v>
      </c>
      <c r="I183" s="13" t="s">
        <v>44</v>
      </c>
      <c r="J183" s="15">
        <v>1</v>
      </c>
      <c r="K183" s="16">
        <v>0</v>
      </c>
      <c r="L183" s="17"/>
      <c r="M183" s="17">
        <f t="shared" si="19"/>
        <v>0</v>
      </c>
      <c r="N183" s="18">
        <v>0</v>
      </c>
      <c r="O183" s="19">
        <f t="shared" si="20"/>
        <v>0</v>
      </c>
      <c r="P183" s="17">
        <v>0</v>
      </c>
      <c r="Q183" s="20" t="e">
        <f t="shared" si="22"/>
        <v>#DIV/0!</v>
      </c>
      <c r="R183" s="21"/>
      <c r="S183" s="60">
        <v>0</v>
      </c>
      <c r="T183" s="60">
        <v>0</v>
      </c>
      <c r="U183" s="61">
        <v>0</v>
      </c>
      <c r="V183" s="61">
        <v>0</v>
      </c>
      <c r="W183" s="62">
        <v>0</v>
      </c>
    </row>
    <row r="184" spans="1:23" ht="15.75" hidden="1" customHeight="1">
      <c r="A184" s="11">
        <f t="shared" si="21"/>
        <v>43</v>
      </c>
      <c r="B184" s="68" t="s">
        <v>141</v>
      </c>
      <c r="C184" s="68" t="s">
        <v>183</v>
      </c>
      <c r="D184" s="68" t="s">
        <v>190</v>
      </c>
      <c r="E184" s="13">
        <v>7</v>
      </c>
      <c r="F184" s="13"/>
      <c r="G184" s="14" t="s">
        <v>31</v>
      </c>
      <c r="H184" s="37" t="s">
        <v>37</v>
      </c>
      <c r="I184" s="13" t="s">
        <v>44</v>
      </c>
      <c r="J184" s="15">
        <v>1</v>
      </c>
      <c r="K184" s="16">
        <v>0</v>
      </c>
      <c r="L184" s="17"/>
      <c r="M184" s="17">
        <f t="shared" si="19"/>
        <v>0</v>
      </c>
      <c r="N184" s="18">
        <v>0</v>
      </c>
      <c r="O184" s="19">
        <f t="shared" si="20"/>
        <v>0</v>
      </c>
      <c r="P184" s="17">
        <v>0</v>
      </c>
      <c r="Q184" s="20" t="e">
        <f t="shared" si="22"/>
        <v>#DIV/0!</v>
      </c>
      <c r="R184" s="21"/>
      <c r="S184" s="60">
        <v>0</v>
      </c>
      <c r="T184" s="60">
        <v>0</v>
      </c>
      <c r="U184" s="61">
        <v>0</v>
      </c>
      <c r="V184" s="61">
        <v>0</v>
      </c>
      <c r="W184" s="62">
        <v>0</v>
      </c>
    </row>
    <row r="185" spans="1:23" ht="15.75" hidden="1" customHeight="1">
      <c r="A185" s="11">
        <f t="shared" si="21"/>
        <v>44</v>
      </c>
      <c r="B185" s="59" t="s">
        <v>141</v>
      </c>
      <c r="C185" s="59" t="s">
        <v>191</v>
      </c>
      <c r="D185" s="59" t="s">
        <v>192</v>
      </c>
      <c r="E185" s="13">
        <v>7</v>
      </c>
      <c r="F185" s="13"/>
      <c r="G185" s="14" t="s">
        <v>31</v>
      </c>
      <c r="H185" s="37" t="s">
        <v>37</v>
      </c>
      <c r="I185" s="13" t="s">
        <v>44</v>
      </c>
      <c r="J185" s="15">
        <v>1</v>
      </c>
      <c r="K185" s="16">
        <v>0</v>
      </c>
      <c r="L185" s="17"/>
      <c r="M185" s="17">
        <f t="shared" si="19"/>
        <v>0</v>
      </c>
      <c r="N185" s="18">
        <v>0</v>
      </c>
      <c r="O185" s="19">
        <f t="shared" si="20"/>
        <v>0</v>
      </c>
      <c r="P185" s="17">
        <v>0</v>
      </c>
      <c r="Q185" s="20" t="e">
        <f t="shared" si="22"/>
        <v>#DIV/0!</v>
      </c>
      <c r="R185" s="21"/>
      <c r="S185" s="60">
        <v>0</v>
      </c>
      <c r="T185" s="60">
        <v>0</v>
      </c>
      <c r="U185" s="61">
        <v>0</v>
      </c>
      <c r="V185" s="61">
        <v>0</v>
      </c>
      <c r="W185" s="62">
        <v>0</v>
      </c>
    </row>
    <row r="186" spans="1:23" ht="15.75" hidden="1" customHeight="1">
      <c r="A186" s="11">
        <f t="shared" si="21"/>
        <v>45</v>
      </c>
      <c r="B186" s="59" t="s">
        <v>141</v>
      </c>
      <c r="C186" s="59" t="s">
        <v>191</v>
      </c>
      <c r="D186" s="59" t="s">
        <v>193</v>
      </c>
      <c r="E186" s="13">
        <v>7</v>
      </c>
      <c r="F186" s="13"/>
      <c r="G186" s="14" t="s">
        <v>49</v>
      </c>
      <c r="H186" s="14" t="s">
        <v>50</v>
      </c>
      <c r="I186" s="13" t="s">
        <v>44</v>
      </c>
      <c r="J186" s="15">
        <v>1</v>
      </c>
      <c r="K186" s="16">
        <v>0</v>
      </c>
      <c r="L186" s="17"/>
      <c r="M186" s="17">
        <f t="shared" si="19"/>
        <v>0</v>
      </c>
      <c r="N186" s="18">
        <v>0</v>
      </c>
      <c r="O186" s="19">
        <f t="shared" si="20"/>
        <v>0</v>
      </c>
      <c r="P186" s="17">
        <v>0</v>
      </c>
      <c r="Q186" s="20" t="e">
        <f t="shared" si="22"/>
        <v>#DIV/0!</v>
      </c>
      <c r="R186" s="21"/>
      <c r="S186" s="60">
        <v>0</v>
      </c>
      <c r="T186" s="60">
        <v>0</v>
      </c>
      <c r="U186" s="61">
        <v>0</v>
      </c>
      <c r="V186" s="61">
        <v>0</v>
      </c>
      <c r="W186" s="62">
        <v>0</v>
      </c>
    </row>
    <row r="187" spans="1:23" ht="15.75" hidden="1" customHeight="1">
      <c r="A187" s="11">
        <f t="shared" si="21"/>
        <v>46</v>
      </c>
      <c r="B187" s="59" t="s">
        <v>141</v>
      </c>
      <c r="C187" s="59" t="s">
        <v>191</v>
      </c>
      <c r="D187" s="59" t="s">
        <v>194</v>
      </c>
      <c r="E187" s="13">
        <v>7</v>
      </c>
      <c r="F187" s="13"/>
      <c r="G187" s="14" t="s">
        <v>31</v>
      </c>
      <c r="H187" s="37" t="s">
        <v>37</v>
      </c>
      <c r="I187" s="13" t="s">
        <v>44</v>
      </c>
      <c r="J187" s="15">
        <v>1</v>
      </c>
      <c r="K187" s="16">
        <v>0</v>
      </c>
      <c r="L187" s="17"/>
      <c r="M187" s="17">
        <f t="shared" si="19"/>
        <v>0</v>
      </c>
      <c r="N187" s="18">
        <v>0</v>
      </c>
      <c r="O187" s="19">
        <f t="shared" si="20"/>
        <v>0</v>
      </c>
      <c r="P187" s="17">
        <v>0</v>
      </c>
      <c r="Q187" s="20" t="e">
        <f t="shared" si="22"/>
        <v>#DIV/0!</v>
      </c>
      <c r="R187" s="21"/>
      <c r="S187" s="60">
        <v>0</v>
      </c>
      <c r="T187" s="60">
        <v>0</v>
      </c>
      <c r="U187" s="61">
        <v>0</v>
      </c>
      <c r="V187" s="61">
        <v>0</v>
      </c>
      <c r="W187" s="62">
        <v>0</v>
      </c>
    </row>
    <row r="188" spans="1:23" ht="15.75" hidden="1" customHeight="1">
      <c r="A188" s="11">
        <f t="shared" si="21"/>
        <v>47</v>
      </c>
      <c r="B188" s="59" t="s">
        <v>141</v>
      </c>
      <c r="C188" s="59" t="s">
        <v>191</v>
      </c>
      <c r="D188" s="59" t="s">
        <v>195</v>
      </c>
      <c r="E188" s="13">
        <v>7</v>
      </c>
      <c r="F188" s="13"/>
      <c r="G188" s="14" t="s">
        <v>43</v>
      </c>
      <c r="H188" s="14" t="s">
        <v>134</v>
      </c>
      <c r="I188" s="13" t="s">
        <v>33</v>
      </c>
      <c r="J188" s="15">
        <v>1</v>
      </c>
      <c r="K188" s="16">
        <v>0</v>
      </c>
      <c r="L188" s="17"/>
      <c r="M188" s="17">
        <f t="shared" si="19"/>
        <v>0</v>
      </c>
      <c r="N188" s="18">
        <v>0</v>
      </c>
      <c r="O188" s="19">
        <f t="shared" si="20"/>
        <v>0</v>
      </c>
      <c r="P188" s="17">
        <v>0</v>
      </c>
      <c r="Q188" s="20" t="e">
        <f t="shared" si="22"/>
        <v>#DIV/0!</v>
      </c>
      <c r="R188" s="21"/>
      <c r="S188" s="60">
        <v>0</v>
      </c>
      <c r="T188" s="60">
        <v>0</v>
      </c>
      <c r="U188" s="61">
        <v>0</v>
      </c>
      <c r="V188" s="61">
        <v>0</v>
      </c>
      <c r="W188" s="62">
        <v>0</v>
      </c>
    </row>
    <row r="189" spans="1:23" ht="15.75" hidden="1" customHeight="1">
      <c r="A189" s="11">
        <f t="shared" si="21"/>
        <v>48</v>
      </c>
      <c r="B189" s="59" t="s">
        <v>141</v>
      </c>
      <c r="C189" s="59" t="s">
        <v>191</v>
      </c>
      <c r="D189" s="59" t="s">
        <v>196</v>
      </c>
      <c r="E189" s="13">
        <v>7</v>
      </c>
      <c r="F189" s="13"/>
      <c r="G189" s="14" t="s">
        <v>31</v>
      </c>
      <c r="H189" s="37" t="s">
        <v>37</v>
      </c>
      <c r="I189" s="13" t="s">
        <v>44</v>
      </c>
      <c r="J189" s="15">
        <v>1</v>
      </c>
      <c r="K189" s="16">
        <v>0</v>
      </c>
      <c r="L189" s="17"/>
      <c r="M189" s="17">
        <f t="shared" si="19"/>
        <v>0</v>
      </c>
      <c r="N189" s="18">
        <v>0</v>
      </c>
      <c r="O189" s="19">
        <f t="shared" si="20"/>
        <v>0</v>
      </c>
      <c r="P189" s="17">
        <v>0</v>
      </c>
      <c r="Q189" s="20" t="e">
        <f t="shared" si="22"/>
        <v>#DIV/0!</v>
      </c>
      <c r="R189" s="21"/>
      <c r="S189" s="60">
        <v>0</v>
      </c>
      <c r="T189" s="60">
        <v>0</v>
      </c>
      <c r="U189" s="61">
        <v>0</v>
      </c>
      <c r="V189" s="61">
        <v>0</v>
      </c>
      <c r="W189" s="62">
        <v>0</v>
      </c>
    </row>
    <row r="190" spans="1:23" ht="15.75" hidden="1" customHeight="1">
      <c r="A190" s="11">
        <f t="shared" si="21"/>
        <v>49</v>
      </c>
      <c r="B190" s="59" t="s">
        <v>141</v>
      </c>
      <c r="C190" s="59" t="s">
        <v>191</v>
      </c>
      <c r="D190" s="59" t="s">
        <v>197</v>
      </c>
      <c r="E190" s="13">
        <v>7</v>
      </c>
      <c r="F190" s="13"/>
      <c r="G190" s="14" t="s">
        <v>31</v>
      </c>
      <c r="H190" s="37" t="s">
        <v>37</v>
      </c>
      <c r="I190" s="13" t="s">
        <v>33</v>
      </c>
      <c r="J190" s="15">
        <v>1</v>
      </c>
      <c r="K190" s="16">
        <v>0</v>
      </c>
      <c r="L190" s="17"/>
      <c r="M190" s="17">
        <f t="shared" si="19"/>
        <v>0</v>
      </c>
      <c r="N190" s="18">
        <v>0</v>
      </c>
      <c r="O190" s="19">
        <f t="shared" si="20"/>
        <v>0</v>
      </c>
      <c r="P190" s="17">
        <v>0</v>
      </c>
      <c r="Q190" s="20" t="e">
        <f t="shared" si="22"/>
        <v>#DIV/0!</v>
      </c>
      <c r="R190" s="21"/>
      <c r="S190" s="60">
        <v>0</v>
      </c>
      <c r="T190" s="60">
        <v>0</v>
      </c>
      <c r="U190" s="61">
        <v>0</v>
      </c>
      <c r="V190" s="61">
        <v>0</v>
      </c>
      <c r="W190" s="62">
        <v>0</v>
      </c>
    </row>
    <row r="191" spans="1:23" ht="15.75" hidden="1" customHeight="1">
      <c r="A191" s="11">
        <f t="shared" si="21"/>
        <v>50</v>
      </c>
      <c r="B191" s="59" t="s">
        <v>141</v>
      </c>
      <c r="C191" s="59" t="s">
        <v>191</v>
      </c>
      <c r="D191" s="59" t="s">
        <v>198</v>
      </c>
      <c r="E191" s="13">
        <v>7</v>
      </c>
      <c r="F191" s="13"/>
      <c r="G191" s="14" t="s">
        <v>31</v>
      </c>
      <c r="H191" s="37" t="s">
        <v>37</v>
      </c>
      <c r="I191" s="13" t="s">
        <v>44</v>
      </c>
      <c r="J191" s="15">
        <v>1</v>
      </c>
      <c r="K191" s="16">
        <v>0</v>
      </c>
      <c r="L191" s="17"/>
      <c r="M191" s="17">
        <f t="shared" si="19"/>
        <v>0</v>
      </c>
      <c r="N191" s="18">
        <v>0</v>
      </c>
      <c r="O191" s="19">
        <f t="shared" si="20"/>
        <v>0</v>
      </c>
      <c r="P191" s="17">
        <v>0</v>
      </c>
      <c r="Q191" s="20" t="e">
        <f t="shared" si="22"/>
        <v>#DIV/0!</v>
      </c>
      <c r="R191" s="21"/>
      <c r="S191" s="60">
        <v>0</v>
      </c>
      <c r="T191" s="60">
        <v>0</v>
      </c>
      <c r="U191" s="61">
        <v>0</v>
      </c>
      <c r="V191" s="61">
        <v>0</v>
      </c>
      <c r="W191" s="62">
        <v>0</v>
      </c>
    </row>
    <row r="192" spans="1:23" s="70" customFormat="1" ht="15.5" hidden="1">
      <c r="A192" s="26" t="s">
        <v>141</v>
      </c>
      <c r="B192" s="26"/>
      <c r="C192" s="27"/>
      <c r="D192" s="28" cm="1">
        <f t="array" ref="D192">SUM(1/COUNTIF(D142:D191,D142:D191))</f>
        <v>50</v>
      </c>
      <c r="E192" s="28"/>
      <c r="F192" s="28"/>
      <c r="G192" s="51"/>
      <c r="H192" s="28"/>
      <c r="I192" s="28"/>
      <c r="J192" s="29">
        <f t="shared" ref="J192:P192" si="23">SUM(J142:J191)</f>
        <v>50</v>
      </c>
      <c r="K192" s="30">
        <f t="shared" si="23"/>
        <v>0</v>
      </c>
      <c r="L192" s="30">
        <f t="shared" si="23"/>
        <v>0</v>
      </c>
      <c r="M192" s="30">
        <f t="shared" si="23"/>
        <v>0</v>
      </c>
      <c r="N192" s="31">
        <f t="shared" si="23"/>
        <v>0</v>
      </c>
      <c r="O192" s="30">
        <f t="shared" si="23"/>
        <v>0</v>
      </c>
      <c r="P192" s="30">
        <f t="shared" si="23"/>
        <v>0</v>
      </c>
      <c r="Q192" s="32" t="e">
        <f t="shared" si="22"/>
        <v>#DIV/0!</v>
      </c>
      <c r="R192" s="69" t="e">
        <f>AVERAGE(R142:R191)</f>
        <v>#DIV/0!</v>
      </c>
      <c r="S192" s="33">
        <f>SUM(S142:S191)</f>
        <v>0</v>
      </c>
      <c r="T192" s="33">
        <f>SUM(T142:T191)</f>
        <v>0</v>
      </c>
      <c r="U192" s="33">
        <f>SUM(U142:U191)</f>
        <v>0</v>
      </c>
      <c r="V192" s="33">
        <f>SUM(V142:V191)</f>
        <v>0</v>
      </c>
      <c r="W192" s="33">
        <f>SUM(W142:W191)</f>
        <v>0</v>
      </c>
    </row>
    <row r="193" spans="1:23" ht="15.75" hidden="1" customHeight="1">
      <c r="A193" s="11">
        <v>1</v>
      </c>
      <c r="B193" s="71" t="s">
        <v>199</v>
      </c>
      <c r="C193" s="71" t="s">
        <v>200</v>
      </c>
      <c r="D193" s="71" t="s">
        <v>201</v>
      </c>
      <c r="E193" s="13">
        <v>7</v>
      </c>
      <c r="F193" s="13"/>
      <c r="G193" s="14" t="s">
        <v>39</v>
      </c>
      <c r="H193" s="14" t="s">
        <v>177</v>
      </c>
      <c r="I193" s="13" t="s">
        <v>33</v>
      </c>
      <c r="J193" s="15">
        <v>1</v>
      </c>
      <c r="K193" s="16">
        <v>0</v>
      </c>
      <c r="L193" s="17"/>
      <c r="M193" s="17">
        <f t="shared" ref="M193:M223" si="24">K193+L193</f>
        <v>0</v>
      </c>
      <c r="N193" s="18">
        <v>0</v>
      </c>
      <c r="O193" s="19">
        <f t="shared" ref="O193:O223" si="25">M193-N193</f>
        <v>0</v>
      </c>
      <c r="P193" s="17">
        <v>0</v>
      </c>
      <c r="Q193" s="20" t="e">
        <f t="shared" si="22"/>
        <v>#DIV/0!</v>
      </c>
      <c r="R193" s="21"/>
      <c r="S193" s="72">
        <v>0</v>
      </c>
      <c r="T193" s="60">
        <v>0</v>
      </c>
      <c r="U193" s="62">
        <v>0</v>
      </c>
      <c r="V193" s="62">
        <v>0</v>
      </c>
      <c r="W193" s="62">
        <v>0</v>
      </c>
    </row>
    <row r="194" spans="1:23" ht="15.75" hidden="1" customHeight="1">
      <c r="A194" s="11">
        <f>A193+1</f>
        <v>2</v>
      </c>
      <c r="B194" s="71" t="s">
        <v>199</v>
      </c>
      <c r="C194" s="71" t="s">
        <v>200</v>
      </c>
      <c r="D194" s="71" t="s">
        <v>200</v>
      </c>
      <c r="E194" s="13">
        <v>7</v>
      </c>
      <c r="F194" s="13"/>
      <c r="G194" s="14" t="s">
        <v>69</v>
      </c>
      <c r="H194" s="14" t="s">
        <v>144</v>
      </c>
      <c r="I194" s="13" t="s">
        <v>33</v>
      </c>
      <c r="J194" s="15">
        <v>1</v>
      </c>
      <c r="K194" s="16">
        <v>0</v>
      </c>
      <c r="L194" s="17"/>
      <c r="M194" s="17">
        <f t="shared" si="24"/>
        <v>0</v>
      </c>
      <c r="N194" s="18">
        <v>0</v>
      </c>
      <c r="O194" s="19">
        <f t="shared" si="25"/>
        <v>0</v>
      </c>
      <c r="P194" s="17">
        <v>0</v>
      </c>
      <c r="Q194" s="20" t="e">
        <f t="shared" si="22"/>
        <v>#DIV/0!</v>
      </c>
      <c r="R194" s="21"/>
      <c r="S194" s="72">
        <v>0</v>
      </c>
      <c r="T194" s="60">
        <v>0</v>
      </c>
      <c r="U194" s="62">
        <v>0</v>
      </c>
      <c r="V194" s="62">
        <v>0</v>
      </c>
      <c r="W194" s="62">
        <v>0</v>
      </c>
    </row>
    <row r="195" spans="1:23" ht="15.75" hidden="1" customHeight="1">
      <c r="A195" s="11">
        <f t="shared" ref="A195:A223" si="26">A194+1</f>
        <v>3</v>
      </c>
      <c r="B195" s="71" t="s">
        <v>199</v>
      </c>
      <c r="C195" s="71" t="s">
        <v>202</v>
      </c>
      <c r="D195" s="73" t="s">
        <v>203</v>
      </c>
      <c r="E195" s="13">
        <v>7</v>
      </c>
      <c r="F195" s="13"/>
      <c r="G195" s="14" t="s">
        <v>49</v>
      </c>
      <c r="H195" s="14" t="s">
        <v>82</v>
      </c>
      <c r="I195" s="13" t="s">
        <v>33</v>
      </c>
      <c r="J195" s="15">
        <v>1</v>
      </c>
      <c r="K195" s="16">
        <v>0</v>
      </c>
      <c r="L195" s="17"/>
      <c r="M195" s="17">
        <f t="shared" si="24"/>
        <v>0</v>
      </c>
      <c r="N195" s="18">
        <v>0</v>
      </c>
      <c r="O195" s="19">
        <f t="shared" si="25"/>
        <v>0</v>
      </c>
      <c r="P195" s="17">
        <v>0</v>
      </c>
      <c r="Q195" s="20" t="e">
        <f t="shared" si="22"/>
        <v>#DIV/0!</v>
      </c>
      <c r="R195" s="21"/>
      <c r="S195" s="72">
        <v>0</v>
      </c>
      <c r="T195" s="60">
        <v>0</v>
      </c>
      <c r="U195" s="62">
        <v>0</v>
      </c>
      <c r="V195" s="62">
        <v>0</v>
      </c>
      <c r="W195" s="62">
        <v>0</v>
      </c>
    </row>
    <row r="196" spans="1:23" ht="15.75" hidden="1" customHeight="1">
      <c r="A196" s="11">
        <f t="shared" si="26"/>
        <v>4</v>
      </c>
      <c r="B196" s="71" t="s">
        <v>199</v>
      </c>
      <c r="C196" s="71" t="s">
        <v>202</v>
      </c>
      <c r="D196" s="73" t="s">
        <v>204</v>
      </c>
      <c r="E196" s="13">
        <v>7</v>
      </c>
      <c r="F196" s="13"/>
      <c r="G196" s="14" t="s">
        <v>43</v>
      </c>
      <c r="H196" s="14" t="s">
        <v>205</v>
      </c>
      <c r="I196" s="13" t="s">
        <v>33</v>
      </c>
      <c r="J196" s="15">
        <v>1</v>
      </c>
      <c r="K196" s="16">
        <v>0</v>
      </c>
      <c r="L196" s="17"/>
      <c r="M196" s="17">
        <f t="shared" si="24"/>
        <v>0</v>
      </c>
      <c r="N196" s="18">
        <v>0</v>
      </c>
      <c r="O196" s="19">
        <f t="shared" si="25"/>
        <v>0</v>
      </c>
      <c r="P196" s="17">
        <v>0</v>
      </c>
      <c r="Q196" s="20" t="e">
        <f t="shared" si="22"/>
        <v>#DIV/0!</v>
      </c>
      <c r="R196" s="21"/>
      <c r="S196" s="72">
        <v>0</v>
      </c>
      <c r="T196" s="60">
        <v>0</v>
      </c>
      <c r="U196" s="62">
        <v>0</v>
      </c>
      <c r="V196" s="62">
        <v>0</v>
      </c>
      <c r="W196" s="62">
        <v>0</v>
      </c>
    </row>
    <row r="197" spans="1:23" ht="15.75" hidden="1" customHeight="1">
      <c r="A197" s="11">
        <f t="shared" si="26"/>
        <v>5</v>
      </c>
      <c r="B197" s="71" t="s">
        <v>199</v>
      </c>
      <c r="C197" s="71" t="s">
        <v>202</v>
      </c>
      <c r="D197" s="74" t="s">
        <v>162</v>
      </c>
      <c r="E197" s="13">
        <v>7</v>
      </c>
      <c r="F197" s="13"/>
      <c r="G197" s="14" t="s">
        <v>31</v>
      </c>
      <c r="H197" s="14" t="s">
        <v>37</v>
      </c>
      <c r="I197" s="13" t="s">
        <v>44</v>
      </c>
      <c r="J197" s="15">
        <v>1</v>
      </c>
      <c r="K197" s="16">
        <v>0</v>
      </c>
      <c r="L197" s="17"/>
      <c r="M197" s="17">
        <f t="shared" si="24"/>
        <v>0</v>
      </c>
      <c r="N197" s="18">
        <v>0</v>
      </c>
      <c r="O197" s="19">
        <f t="shared" si="25"/>
        <v>0</v>
      </c>
      <c r="P197" s="17">
        <v>0</v>
      </c>
      <c r="Q197" s="20" t="e">
        <f t="shared" si="22"/>
        <v>#DIV/0!</v>
      </c>
      <c r="R197" s="21"/>
      <c r="S197" s="72">
        <v>0</v>
      </c>
      <c r="T197" s="60">
        <v>0</v>
      </c>
      <c r="U197" s="62">
        <v>0</v>
      </c>
      <c r="V197" s="62">
        <v>0</v>
      </c>
      <c r="W197" s="62">
        <v>0</v>
      </c>
    </row>
    <row r="198" spans="1:23" ht="15.75" hidden="1" customHeight="1">
      <c r="A198" s="11">
        <f t="shared" si="26"/>
        <v>6</v>
      </c>
      <c r="B198" s="71" t="s">
        <v>199</v>
      </c>
      <c r="C198" s="71" t="s">
        <v>202</v>
      </c>
      <c r="D198" s="74" t="s">
        <v>206</v>
      </c>
      <c r="E198" s="13">
        <v>7</v>
      </c>
      <c r="F198" s="13"/>
      <c r="G198" s="14" t="s">
        <v>31</v>
      </c>
      <c r="H198" s="14" t="s">
        <v>37</v>
      </c>
      <c r="I198" s="13" t="s">
        <v>33</v>
      </c>
      <c r="J198" s="15">
        <v>1</v>
      </c>
      <c r="K198" s="16">
        <v>0</v>
      </c>
      <c r="L198" s="17"/>
      <c r="M198" s="17">
        <f t="shared" si="24"/>
        <v>0</v>
      </c>
      <c r="N198" s="18">
        <v>0</v>
      </c>
      <c r="O198" s="19">
        <f t="shared" si="25"/>
        <v>0</v>
      </c>
      <c r="P198" s="17">
        <v>0</v>
      </c>
      <c r="Q198" s="20" t="e">
        <f t="shared" si="22"/>
        <v>#DIV/0!</v>
      </c>
      <c r="R198" s="21"/>
      <c r="S198" s="72">
        <v>0</v>
      </c>
      <c r="T198" s="60">
        <v>0</v>
      </c>
      <c r="U198" s="62">
        <v>0</v>
      </c>
      <c r="V198" s="62">
        <v>0</v>
      </c>
      <c r="W198" s="62">
        <v>0</v>
      </c>
    </row>
    <row r="199" spans="1:23" ht="15.75" hidden="1" customHeight="1">
      <c r="A199" s="11">
        <f t="shared" si="26"/>
        <v>7</v>
      </c>
      <c r="B199" s="75" t="s">
        <v>199</v>
      </c>
      <c r="C199" s="75" t="s">
        <v>202</v>
      </c>
      <c r="D199" s="74" t="s">
        <v>207</v>
      </c>
      <c r="E199" s="13">
        <v>7</v>
      </c>
      <c r="F199" s="13"/>
      <c r="G199" s="14" t="s">
        <v>43</v>
      </c>
      <c r="H199" s="14" t="s">
        <v>208</v>
      </c>
      <c r="I199" s="13" t="s">
        <v>33</v>
      </c>
      <c r="J199" s="15">
        <v>1</v>
      </c>
      <c r="K199" s="16">
        <v>0</v>
      </c>
      <c r="L199" s="17"/>
      <c r="M199" s="17">
        <f t="shared" si="24"/>
        <v>0</v>
      </c>
      <c r="N199" s="18">
        <v>0</v>
      </c>
      <c r="O199" s="19">
        <f t="shared" si="25"/>
        <v>0</v>
      </c>
      <c r="P199" s="17">
        <v>0</v>
      </c>
      <c r="Q199" s="20" t="e">
        <f t="shared" si="22"/>
        <v>#DIV/0!</v>
      </c>
      <c r="R199" s="21"/>
      <c r="S199" s="72">
        <v>0</v>
      </c>
      <c r="T199" s="60">
        <v>0</v>
      </c>
      <c r="U199" s="62">
        <v>0</v>
      </c>
      <c r="V199" s="62">
        <v>0</v>
      </c>
      <c r="W199" s="62">
        <v>0</v>
      </c>
    </row>
    <row r="200" spans="1:23" ht="15.75" hidden="1" customHeight="1">
      <c r="A200" s="11">
        <f t="shared" si="26"/>
        <v>8</v>
      </c>
      <c r="B200" s="75" t="s">
        <v>199</v>
      </c>
      <c r="C200" s="75" t="s">
        <v>202</v>
      </c>
      <c r="D200" s="73" t="s">
        <v>209</v>
      </c>
      <c r="E200" s="13">
        <v>7</v>
      </c>
      <c r="F200" s="13"/>
      <c r="G200" s="14" t="s">
        <v>43</v>
      </c>
      <c r="H200" s="14" t="s">
        <v>208</v>
      </c>
      <c r="I200" s="13" t="s">
        <v>33</v>
      </c>
      <c r="J200" s="15">
        <v>1</v>
      </c>
      <c r="K200" s="16">
        <v>0</v>
      </c>
      <c r="L200" s="17"/>
      <c r="M200" s="17">
        <f t="shared" si="24"/>
        <v>0</v>
      </c>
      <c r="N200" s="18">
        <v>0</v>
      </c>
      <c r="O200" s="19">
        <f t="shared" si="25"/>
        <v>0</v>
      </c>
      <c r="P200" s="17">
        <v>0</v>
      </c>
      <c r="Q200" s="20" t="e">
        <f t="shared" si="22"/>
        <v>#DIV/0!</v>
      </c>
      <c r="R200" s="21"/>
      <c r="S200" s="72">
        <v>0</v>
      </c>
      <c r="T200" s="60">
        <v>0</v>
      </c>
      <c r="U200" s="62">
        <v>0</v>
      </c>
      <c r="V200" s="62">
        <v>0</v>
      </c>
      <c r="W200" s="62">
        <v>0</v>
      </c>
    </row>
    <row r="201" spans="1:23" ht="15.75" hidden="1" customHeight="1">
      <c r="A201" s="11">
        <f t="shared" si="26"/>
        <v>9</v>
      </c>
      <c r="B201" s="71" t="s">
        <v>199</v>
      </c>
      <c r="C201" s="71" t="s">
        <v>202</v>
      </c>
      <c r="D201" s="73" t="s">
        <v>210</v>
      </c>
      <c r="E201" s="13">
        <v>7</v>
      </c>
      <c r="F201" s="13"/>
      <c r="G201" s="14" t="s">
        <v>31</v>
      </c>
      <c r="H201" s="14" t="s">
        <v>37</v>
      </c>
      <c r="I201" s="13" t="s">
        <v>33</v>
      </c>
      <c r="J201" s="15">
        <v>1</v>
      </c>
      <c r="K201" s="16">
        <v>0</v>
      </c>
      <c r="L201" s="17"/>
      <c r="M201" s="17">
        <f t="shared" si="24"/>
        <v>0</v>
      </c>
      <c r="N201" s="18">
        <v>0</v>
      </c>
      <c r="O201" s="19">
        <f t="shared" si="25"/>
        <v>0</v>
      </c>
      <c r="P201" s="17">
        <v>0</v>
      </c>
      <c r="Q201" s="20" t="e">
        <f t="shared" si="22"/>
        <v>#DIV/0!</v>
      </c>
      <c r="R201" s="21"/>
      <c r="S201" s="72">
        <v>0</v>
      </c>
      <c r="T201" s="60">
        <v>0</v>
      </c>
      <c r="U201" s="62">
        <v>0</v>
      </c>
      <c r="V201" s="62">
        <v>0</v>
      </c>
      <c r="W201" s="62">
        <v>0</v>
      </c>
    </row>
    <row r="202" spans="1:23" ht="15.75" hidden="1" customHeight="1">
      <c r="A202" s="11">
        <f t="shared" si="26"/>
        <v>10</v>
      </c>
      <c r="B202" s="71" t="s">
        <v>199</v>
      </c>
      <c r="C202" s="71" t="s">
        <v>202</v>
      </c>
      <c r="D202" s="74" t="s">
        <v>211</v>
      </c>
      <c r="E202" s="13">
        <v>7</v>
      </c>
      <c r="F202" s="13"/>
      <c r="G202" s="14" t="s">
        <v>31</v>
      </c>
      <c r="H202" s="14" t="s">
        <v>37</v>
      </c>
      <c r="I202" s="13" t="s">
        <v>44</v>
      </c>
      <c r="J202" s="15">
        <v>1</v>
      </c>
      <c r="K202" s="16">
        <v>0</v>
      </c>
      <c r="L202" s="17"/>
      <c r="M202" s="17">
        <f t="shared" si="24"/>
        <v>0</v>
      </c>
      <c r="N202" s="18">
        <v>0</v>
      </c>
      <c r="O202" s="19">
        <f t="shared" si="25"/>
        <v>0</v>
      </c>
      <c r="P202" s="17">
        <v>0</v>
      </c>
      <c r="Q202" s="20" t="e">
        <f t="shared" si="22"/>
        <v>#DIV/0!</v>
      </c>
      <c r="R202" s="21"/>
      <c r="S202" s="72">
        <v>0</v>
      </c>
      <c r="T202" s="60">
        <v>0</v>
      </c>
      <c r="U202" s="62">
        <v>0</v>
      </c>
      <c r="V202" s="62">
        <v>0</v>
      </c>
      <c r="W202" s="62">
        <v>0</v>
      </c>
    </row>
    <row r="203" spans="1:23" ht="15.75" hidden="1" customHeight="1">
      <c r="A203" s="11">
        <f t="shared" si="26"/>
        <v>11</v>
      </c>
      <c r="B203" s="71" t="s">
        <v>199</v>
      </c>
      <c r="C203" s="71" t="s">
        <v>212</v>
      </c>
      <c r="D203" s="76" t="s">
        <v>213</v>
      </c>
      <c r="E203" s="13">
        <v>7</v>
      </c>
      <c r="F203" s="13"/>
      <c r="G203" s="14" t="s">
        <v>49</v>
      </c>
      <c r="H203" s="14" t="s">
        <v>50</v>
      </c>
      <c r="I203" s="13" t="s">
        <v>44</v>
      </c>
      <c r="J203" s="15">
        <v>1</v>
      </c>
      <c r="K203" s="16">
        <v>0</v>
      </c>
      <c r="L203" s="17"/>
      <c r="M203" s="17">
        <f t="shared" si="24"/>
        <v>0</v>
      </c>
      <c r="N203" s="18">
        <v>0</v>
      </c>
      <c r="O203" s="19">
        <f t="shared" si="25"/>
        <v>0</v>
      </c>
      <c r="P203" s="17">
        <v>0</v>
      </c>
      <c r="Q203" s="20" t="e">
        <f t="shared" si="22"/>
        <v>#DIV/0!</v>
      </c>
      <c r="R203" s="21"/>
      <c r="S203" s="72">
        <v>0</v>
      </c>
      <c r="T203" s="60">
        <v>0</v>
      </c>
      <c r="U203" s="62">
        <v>0</v>
      </c>
      <c r="V203" s="62">
        <v>0</v>
      </c>
      <c r="W203" s="62">
        <v>0</v>
      </c>
    </row>
    <row r="204" spans="1:23" ht="15.75" hidden="1" customHeight="1">
      <c r="A204" s="11">
        <f t="shared" si="26"/>
        <v>12</v>
      </c>
      <c r="B204" s="71" t="s">
        <v>199</v>
      </c>
      <c r="C204" s="71" t="s">
        <v>212</v>
      </c>
      <c r="D204" s="76" t="s">
        <v>214</v>
      </c>
      <c r="E204" s="13">
        <v>7</v>
      </c>
      <c r="F204" s="13"/>
      <c r="G204" s="14" t="s">
        <v>49</v>
      </c>
      <c r="H204" s="14" t="s">
        <v>37</v>
      </c>
      <c r="I204" s="13" t="s">
        <v>140</v>
      </c>
      <c r="J204" s="15">
        <v>1</v>
      </c>
      <c r="K204" s="16">
        <v>0</v>
      </c>
      <c r="L204" s="17"/>
      <c r="M204" s="17">
        <f t="shared" si="24"/>
        <v>0</v>
      </c>
      <c r="N204" s="18">
        <v>0</v>
      </c>
      <c r="O204" s="19">
        <f t="shared" si="25"/>
        <v>0</v>
      </c>
      <c r="P204" s="17">
        <v>0</v>
      </c>
      <c r="Q204" s="20" t="e">
        <f t="shared" si="22"/>
        <v>#DIV/0!</v>
      </c>
      <c r="R204" s="21"/>
      <c r="S204" s="72">
        <v>0</v>
      </c>
      <c r="T204" s="60">
        <v>0</v>
      </c>
      <c r="U204" s="62">
        <v>0</v>
      </c>
      <c r="V204" s="62">
        <v>0</v>
      </c>
      <c r="W204" s="62">
        <v>0</v>
      </c>
    </row>
    <row r="205" spans="1:23" ht="15.75" hidden="1" customHeight="1">
      <c r="A205" s="11">
        <f t="shared" si="26"/>
        <v>13</v>
      </c>
      <c r="B205" s="71" t="s">
        <v>199</v>
      </c>
      <c r="C205" s="71" t="s">
        <v>212</v>
      </c>
      <c r="D205" s="73" t="s">
        <v>212</v>
      </c>
      <c r="E205" s="13">
        <v>7</v>
      </c>
      <c r="F205" s="13"/>
      <c r="G205" s="14" t="s">
        <v>39</v>
      </c>
      <c r="H205" s="14" t="s">
        <v>177</v>
      </c>
      <c r="I205" s="13" t="s">
        <v>33</v>
      </c>
      <c r="J205" s="15">
        <v>1</v>
      </c>
      <c r="K205" s="16">
        <v>0</v>
      </c>
      <c r="L205" s="17"/>
      <c r="M205" s="17">
        <f t="shared" si="24"/>
        <v>0</v>
      </c>
      <c r="N205" s="18">
        <v>0</v>
      </c>
      <c r="O205" s="19">
        <f t="shared" si="25"/>
        <v>0</v>
      </c>
      <c r="P205" s="17">
        <v>0</v>
      </c>
      <c r="Q205" s="20" t="e">
        <f t="shared" si="22"/>
        <v>#DIV/0!</v>
      </c>
      <c r="R205" s="21"/>
      <c r="S205" s="72">
        <v>0</v>
      </c>
      <c r="T205" s="60">
        <v>0</v>
      </c>
      <c r="U205" s="62">
        <v>0</v>
      </c>
      <c r="V205" s="62">
        <v>0</v>
      </c>
      <c r="W205" s="62">
        <v>0</v>
      </c>
    </row>
    <row r="206" spans="1:23" ht="15.75" hidden="1" customHeight="1">
      <c r="A206" s="11">
        <f t="shared" si="26"/>
        <v>14</v>
      </c>
      <c r="B206" s="71" t="s">
        <v>199</v>
      </c>
      <c r="C206" s="71" t="s">
        <v>215</v>
      </c>
      <c r="D206" s="76" t="s">
        <v>216</v>
      </c>
      <c r="E206" s="13">
        <v>7</v>
      </c>
      <c r="F206" s="13"/>
      <c r="G206" s="14" t="s">
        <v>31</v>
      </c>
      <c r="H206" s="14" t="s">
        <v>126</v>
      </c>
      <c r="I206" s="13" t="s">
        <v>33</v>
      </c>
      <c r="J206" s="15">
        <v>1</v>
      </c>
      <c r="K206" s="16">
        <v>0</v>
      </c>
      <c r="L206" s="17"/>
      <c r="M206" s="17">
        <f t="shared" si="24"/>
        <v>0</v>
      </c>
      <c r="N206" s="18">
        <v>0</v>
      </c>
      <c r="O206" s="19">
        <f t="shared" si="25"/>
        <v>0</v>
      </c>
      <c r="P206" s="17">
        <v>0</v>
      </c>
      <c r="Q206" s="20" t="e">
        <f t="shared" si="22"/>
        <v>#DIV/0!</v>
      </c>
      <c r="R206" s="21"/>
      <c r="S206" s="72">
        <v>0</v>
      </c>
      <c r="T206" s="60">
        <v>0</v>
      </c>
      <c r="U206" s="62">
        <v>0</v>
      </c>
      <c r="V206" s="62">
        <v>0</v>
      </c>
      <c r="W206" s="62">
        <v>0</v>
      </c>
    </row>
    <row r="207" spans="1:23" ht="15.75" hidden="1" customHeight="1">
      <c r="A207" s="11">
        <f t="shared" si="26"/>
        <v>15</v>
      </c>
      <c r="B207" s="71" t="s">
        <v>199</v>
      </c>
      <c r="C207" s="71" t="s">
        <v>215</v>
      </c>
      <c r="D207" s="76" t="s">
        <v>217</v>
      </c>
      <c r="E207" s="13">
        <v>7</v>
      </c>
      <c r="F207" s="13"/>
      <c r="G207" s="14" t="s">
        <v>31</v>
      </c>
      <c r="H207" s="14" t="s">
        <v>126</v>
      </c>
      <c r="I207" s="13" t="s">
        <v>33</v>
      </c>
      <c r="J207" s="15">
        <v>1</v>
      </c>
      <c r="K207" s="16">
        <v>0</v>
      </c>
      <c r="L207" s="17"/>
      <c r="M207" s="17">
        <f t="shared" si="24"/>
        <v>0</v>
      </c>
      <c r="N207" s="18">
        <v>0</v>
      </c>
      <c r="O207" s="19">
        <f t="shared" si="25"/>
        <v>0</v>
      </c>
      <c r="P207" s="17">
        <v>0</v>
      </c>
      <c r="Q207" s="20" t="e">
        <f t="shared" si="22"/>
        <v>#DIV/0!</v>
      </c>
      <c r="R207" s="21"/>
      <c r="S207" s="72">
        <v>0</v>
      </c>
      <c r="T207" s="60">
        <v>0</v>
      </c>
      <c r="U207" s="62">
        <v>0</v>
      </c>
      <c r="V207" s="62">
        <v>0</v>
      </c>
      <c r="W207" s="62">
        <v>0</v>
      </c>
    </row>
    <row r="208" spans="1:23" ht="15.75" hidden="1" customHeight="1">
      <c r="A208" s="11">
        <f t="shared" si="26"/>
        <v>16</v>
      </c>
      <c r="B208" s="71" t="s">
        <v>199</v>
      </c>
      <c r="C208" s="71" t="s">
        <v>215</v>
      </c>
      <c r="D208" s="76" t="s">
        <v>218</v>
      </c>
      <c r="E208" s="13">
        <v>7</v>
      </c>
      <c r="F208" s="13"/>
      <c r="G208" s="14" t="s">
        <v>69</v>
      </c>
      <c r="H208" s="14" t="s">
        <v>147</v>
      </c>
      <c r="I208" s="13" t="s">
        <v>44</v>
      </c>
      <c r="J208" s="15">
        <v>1</v>
      </c>
      <c r="K208" s="16">
        <v>0</v>
      </c>
      <c r="L208" s="17"/>
      <c r="M208" s="17">
        <f t="shared" si="24"/>
        <v>0</v>
      </c>
      <c r="N208" s="18">
        <v>0</v>
      </c>
      <c r="O208" s="19">
        <f t="shared" si="25"/>
        <v>0</v>
      </c>
      <c r="P208" s="17">
        <v>0</v>
      </c>
      <c r="Q208" s="20" t="e">
        <f t="shared" si="22"/>
        <v>#DIV/0!</v>
      </c>
      <c r="R208" s="21"/>
      <c r="S208" s="72">
        <v>0</v>
      </c>
      <c r="T208" s="60">
        <v>0</v>
      </c>
      <c r="U208" s="62">
        <v>0</v>
      </c>
      <c r="V208" s="62">
        <v>0</v>
      </c>
      <c r="W208" s="62">
        <v>0</v>
      </c>
    </row>
    <row r="209" spans="1:23" ht="15.75" hidden="1" customHeight="1">
      <c r="A209" s="11">
        <f t="shared" si="26"/>
        <v>17</v>
      </c>
      <c r="B209" s="71" t="s">
        <v>199</v>
      </c>
      <c r="C209" s="71" t="s">
        <v>215</v>
      </c>
      <c r="D209" s="77" t="s">
        <v>219</v>
      </c>
      <c r="E209" s="13">
        <v>7</v>
      </c>
      <c r="F209" s="13"/>
      <c r="G209" s="14" t="s">
        <v>39</v>
      </c>
      <c r="H209" s="14" t="s">
        <v>177</v>
      </c>
      <c r="I209" s="13" t="s">
        <v>33</v>
      </c>
      <c r="J209" s="15">
        <v>1</v>
      </c>
      <c r="K209" s="16">
        <v>0</v>
      </c>
      <c r="L209" s="17"/>
      <c r="M209" s="17">
        <f t="shared" si="24"/>
        <v>0</v>
      </c>
      <c r="N209" s="18">
        <v>0</v>
      </c>
      <c r="O209" s="19">
        <f t="shared" si="25"/>
        <v>0</v>
      </c>
      <c r="P209" s="17">
        <v>0</v>
      </c>
      <c r="Q209" s="20" t="e">
        <f t="shared" ref="Q209:Q272" si="27">N209/M209</f>
        <v>#DIV/0!</v>
      </c>
      <c r="R209" s="21"/>
      <c r="S209" s="72">
        <v>0</v>
      </c>
      <c r="T209" s="60">
        <v>0</v>
      </c>
      <c r="U209" s="62">
        <v>0</v>
      </c>
      <c r="V209" s="62">
        <v>0</v>
      </c>
      <c r="W209" s="62">
        <v>0</v>
      </c>
    </row>
    <row r="210" spans="1:23" ht="15.75" hidden="1" customHeight="1">
      <c r="A210" s="11">
        <f t="shared" si="26"/>
        <v>18</v>
      </c>
      <c r="B210" s="71" t="s">
        <v>199</v>
      </c>
      <c r="C210" s="71" t="s">
        <v>215</v>
      </c>
      <c r="D210" s="77" t="s">
        <v>219</v>
      </c>
      <c r="E210" s="13">
        <v>7</v>
      </c>
      <c r="F210" s="13"/>
      <c r="G210" s="14" t="s">
        <v>31</v>
      </c>
      <c r="H210" s="14" t="s">
        <v>35</v>
      </c>
      <c r="I210" s="13" t="s">
        <v>33</v>
      </c>
      <c r="J210" s="15">
        <v>1</v>
      </c>
      <c r="K210" s="16">
        <v>0</v>
      </c>
      <c r="L210" s="17"/>
      <c r="M210" s="17">
        <f t="shared" si="24"/>
        <v>0</v>
      </c>
      <c r="N210" s="18">
        <v>0</v>
      </c>
      <c r="O210" s="19">
        <f t="shared" si="25"/>
        <v>0</v>
      </c>
      <c r="P210" s="17">
        <v>0</v>
      </c>
      <c r="Q210" s="20" t="e">
        <f t="shared" si="27"/>
        <v>#DIV/0!</v>
      </c>
      <c r="R210" s="21"/>
      <c r="S210" s="72">
        <v>0</v>
      </c>
      <c r="T210" s="60">
        <v>0</v>
      </c>
      <c r="U210" s="62">
        <v>0</v>
      </c>
      <c r="V210" s="62">
        <v>0</v>
      </c>
      <c r="W210" s="62">
        <v>0</v>
      </c>
    </row>
    <row r="211" spans="1:23" ht="15.75" hidden="1" customHeight="1">
      <c r="A211" s="11">
        <f t="shared" si="26"/>
        <v>19</v>
      </c>
      <c r="B211" s="71" t="s">
        <v>199</v>
      </c>
      <c r="C211" s="71" t="s">
        <v>215</v>
      </c>
      <c r="D211" s="73" t="s">
        <v>220</v>
      </c>
      <c r="E211" s="13">
        <v>7</v>
      </c>
      <c r="F211" s="13"/>
      <c r="G211" s="14" t="s">
        <v>69</v>
      </c>
      <c r="H211" s="14" t="s">
        <v>70</v>
      </c>
      <c r="I211" s="13" t="s">
        <v>33</v>
      </c>
      <c r="J211" s="15">
        <v>1</v>
      </c>
      <c r="K211" s="16">
        <v>0</v>
      </c>
      <c r="L211" s="17"/>
      <c r="M211" s="17">
        <f t="shared" si="24"/>
        <v>0</v>
      </c>
      <c r="N211" s="18">
        <v>0</v>
      </c>
      <c r="O211" s="19">
        <f t="shared" si="25"/>
        <v>0</v>
      </c>
      <c r="P211" s="17">
        <v>0</v>
      </c>
      <c r="Q211" s="20" t="e">
        <f t="shared" si="27"/>
        <v>#DIV/0!</v>
      </c>
      <c r="R211" s="21"/>
      <c r="S211" s="72">
        <v>0</v>
      </c>
      <c r="T211" s="60">
        <v>0</v>
      </c>
      <c r="U211" s="62">
        <v>0</v>
      </c>
      <c r="V211" s="62">
        <v>0</v>
      </c>
      <c r="W211" s="62">
        <v>0</v>
      </c>
    </row>
    <row r="212" spans="1:23" ht="15.75" hidden="1" customHeight="1">
      <c r="A212" s="36">
        <f t="shared" si="26"/>
        <v>20</v>
      </c>
      <c r="B212" s="71" t="s">
        <v>199</v>
      </c>
      <c r="C212" s="71" t="s">
        <v>221</v>
      </c>
      <c r="D212" s="76" t="s">
        <v>222</v>
      </c>
      <c r="E212" s="13">
        <v>7</v>
      </c>
      <c r="F212" s="13"/>
      <c r="G212" s="78" t="s">
        <v>31</v>
      </c>
      <c r="H212" s="79" t="s">
        <v>126</v>
      </c>
      <c r="I212" s="80" t="s">
        <v>33</v>
      </c>
      <c r="J212" s="81">
        <v>1</v>
      </c>
      <c r="K212" s="16">
        <v>0</v>
      </c>
      <c r="L212" s="17"/>
      <c r="M212" s="17">
        <f t="shared" si="24"/>
        <v>0</v>
      </c>
      <c r="N212" s="18">
        <v>0</v>
      </c>
      <c r="O212" s="19">
        <f t="shared" si="25"/>
        <v>0</v>
      </c>
      <c r="P212" s="17">
        <v>0</v>
      </c>
      <c r="Q212" s="82" t="e">
        <f t="shared" si="27"/>
        <v>#DIV/0!</v>
      </c>
      <c r="R212" s="21"/>
      <c r="S212" s="83">
        <v>0</v>
      </c>
      <c r="T212" s="84">
        <v>0</v>
      </c>
      <c r="U212" s="62">
        <v>0</v>
      </c>
      <c r="V212" s="62">
        <v>0</v>
      </c>
      <c r="W212" s="62">
        <v>0</v>
      </c>
    </row>
    <row r="213" spans="1:23" ht="15.75" hidden="1" customHeight="1">
      <c r="A213" s="11">
        <f t="shared" si="26"/>
        <v>21</v>
      </c>
      <c r="B213" s="71" t="s">
        <v>199</v>
      </c>
      <c r="C213" s="71" t="s">
        <v>221</v>
      </c>
      <c r="D213" s="76" t="s">
        <v>223</v>
      </c>
      <c r="E213" s="13">
        <v>7</v>
      </c>
      <c r="F213" s="13"/>
      <c r="G213" s="14" t="s">
        <v>39</v>
      </c>
      <c r="H213" s="14" t="s">
        <v>177</v>
      </c>
      <c r="I213" s="13" t="s">
        <v>33</v>
      </c>
      <c r="J213" s="15">
        <v>1</v>
      </c>
      <c r="K213" s="16">
        <v>0</v>
      </c>
      <c r="L213" s="17"/>
      <c r="M213" s="17">
        <f t="shared" si="24"/>
        <v>0</v>
      </c>
      <c r="N213" s="18">
        <v>0</v>
      </c>
      <c r="O213" s="19">
        <f t="shared" si="25"/>
        <v>0</v>
      </c>
      <c r="P213" s="17">
        <v>0</v>
      </c>
      <c r="Q213" s="20" t="e">
        <f t="shared" si="27"/>
        <v>#DIV/0!</v>
      </c>
      <c r="R213" s="21"/>
      <c r="S213" s="72">
        <v>0</v>
      </c>
      <c r="T213" s="60">
        <v>0</v>
      </c>
      <c r="U213" s="62">
        <v>0</v>
      </c>
      <c r="V213" s="62">
        <v>0</v>
      </c>
      <c r="W213" s="62">
        <v>0</v>
      </c>
    </row>
    <row r="214" spans="1:23" ht="15.75" hidden="1" customHeight="1">
      <c r="A214" s="11">
        <f t="shared" si="26"/>
        <v>22</v>
      </c>
      <c r="B214" s="71" t="s">
        <v>199</v>
      </c>
      <c r="C214" s="71" t="s">
        <v>221</v>
      </c>
      <c r="D214" s="76" t="s">
        <v>224</v>
      </c>
      <c r="E214" s="13">
        <v>7</v>
      </c>
      <c r="F214" s="13"/>
      <c r="G214" s="14" t="s">
        <v>49</v>
      </c>
      <c r="H214" s="14" t="s">
        <v>82</v>
      </c>
      <c r="I214" s="13" t="s">
        <v>44</v>
      </c>
      <c r="J214" s="15">
        <v>1</v>
      </c>
      <c r="K214" s="16">
        <v>0</v>
      </c>
      <c r="L214" s="17"/>
      <c r="M214" s="17">
        <f t="shared" si="24"/>
        <v>0</v>
      </c>
      <c r="N214" s="18">
        <v>0</v>
      </c>
      <c r="O214" s="19">
        <f t="shared" si="25"/>
        <v>0</v>
      </c>
      <c r="P214" s="17">
        <v>0</v>
      </c>
      <c r="Q214" s="20" t="e">
        <f t="shared" si="27"/>
        <v>#DIV/0!</v>
      </c>
      <c r="R214" s="21"/>
      <c r="S214" s="72">
        <v>0</v>
      </c>
      <c r="T214" s="60">
        <v>0</v>
      </c>
      <c r="U214" s="62">
        <v>0</v>
      </c>
      <c r="V214" s="62">
        <v>0</v>
      </c>
      <c r="W214" s="62">
        <v>0</v>
      </c>
    </row>
    <row r="215" spans="1:23" ht="15.75" hidden="1" customHeight="1">
      <c r="A215" s="11">
        <f t="shared" si="26"/>
        <v>23</v>
      </c>
      <c r="B215" s="71" t="s">
        <v>199</v>
      </c>
      <c r="C215" s="71" t="s">
        <v>221</v>
      </c>
      <c r="D215" s="76" t="s">
        <v>225</v>
      </c>
      <c r="E215" s="13">
        <v>7</v>
      </c>
      <c r="F215" s="13"/>
      <c r="G215" s="14" t="s">
        <v>31</v>
      </c>
      <c r="H215" s="14" t="s">
        <v>37</v>
      </c>
      <c r="I215" s="13" t="s">
        <v>44</v>
      </c>
      <c r="J215" s="15">
        <v>1</v>
      </c>
      <c r="K215" s="16">
        <v>0</v>
      </c>
      <c r="L215" s="17"/>
      <c r="M215" s="17">
        <f t="shared" si="24"/>
        <v>0</v>
      </c>
      <c r="N215" s="18">
        <v>0</v>
      </c>
      <c r="O215" s="19">
        <f t="shared" si="25"/>
        <v>0</v>
      </c>
      <c r="P215" s="17">
        <v>0</v>
      </c>
      <c r="Q215" s="20" t="e">
        <f t="shared" si="27"/>
        <v>#DIV/0!</v>
      </c>
      <c r="R215" s="21"/>
      <c r="S215" s="72">
        <v>0</v>
      </c>
      <c r="T215" s="60">
        <v>0</v>
      </c>
      <c r="U215" s="62">
        <v>0</v>
      </c>
      <c r="V215" s="62">
        <v>0</v>
      </c>
      <c r="W215" s="62">
        <v>0</v>
      </c>
    </row>
    <row r="216" spans="1:23" ht="15.75" hidden="1" customHeight="1">
      <c r="A216" s="11">
        <f t="shared" si="26"/>
        <v>24</v>
      </c>
      <c r="B216" s="71" t="s">
        <v>199</v>
      </c>
      <c r="C216" s="71" t="s">
        <v>226</v>
      </c>
      <c r="D216" s="76" t="s">
        <v>227</v>
      </c>
      <c r="E216" s="13">
        <v>7</v>
      </c>
      <c r="F216" s="13"/>
      <c r="G216" s="14" t="s">
        <v>39</v>
      </c>
      <c r="H216" s="14" t="s">
        <v>70</v>
      </c>
      <c r="I216" s="13" t="s">
        <v>44</v>
      </c>
      <c r="J216" s="15">
        <v>1</v>
      </c>
      <c r="K216" s="16">
        <v>0</v>
      </c>
      <c r="L216" s="17"/>
      <c r="M216" s="17">
        <f t="shared" si="24"/>
        <v>0</v>
      </c>
      <c r="N216" s="18">
        <v>0</v>
      </c>
      <c r="O216" s="19">
        <f t="shared" si="25"/>
        <v>0</v>
      </c>
      <c r="P216" s="17">
        <v>0</v>
      </c>
      <c r="Q216" s="20" t="e">
        <f t="shared" si="27"/>
        <v>#DIV/0!</v>
      </c>
      <c r="R216" s="21"/>
      <c r="S216" s="72">
        <v>0</v>
      </c>
      <c r="T216" s="60">
        <v>0</v>
      </c>
      <c r="U216" s="62">
        <v>0</v>
      </c>
      <c r="V216" s="62">
        <v>0</v>
      </c>
      <c r="W216" s="62">
        <v>0</v>
      </c>
    </row>
    <row r="217" spans="1:23" ht="15.75" hidden="1" customHeight="1">
      <c r="A217" s="11">
        <f t="shared" si="26"/>
        <v>25</v>
      </c>
      <c r="B217" s="71" t="s">
        <v>199</v>
      </c>
      <c r="C217" s="71" t="s">
        <v>226</v>
      </c>
      <c r="D217" s="76" t="s">
        <v>228</v>
      </c>
      <c r="E217" s="13">
        <v>7</v>
      </c>
      <c r="F217" s="13"/>
      <c r="G217" s="14" t="s">
        <v>31</v>
      </c>
      <c r="H217" s="14" t="s">
        <v>229</v>
      </c>
      <c r="I217" s="13" t="s">
        <v>33</v>
      </c>
      <c r="J217" s="15">
        <v>1</v>
      </c>
      <c r="K217" s="16">
        <v>0</v>
      </c>
      <c r="L217" s="17"/>
      <c r="M217" s="17">
        <f t="shared" si="24"/>
        <v>0</v>
      </c>
      <c r="N217" s="18">
        <v>0</v>
      </c>
      <c r="O217" s="19">
        <f t="shared" si="25"/>
        <v>0</v>
      </c>
      <c r="P217" s="17">
        <v>0</v>
      </c>
      <c r="Q217" s="20" t="e">
        <f t="shared" si="27"/>
        <v>#DIV/0!</v>
      </c>
      <c r="R217" s="21"/>
      <c r="S217" s="72">
        <v>0</v>
      </c>
      <c r="T217" s="60">
        <v>0</v>
      </c>
      <c r="U217" s="62">
        <v>0</v>
      </c>
      <c r="V217" s="62">
        <v>0</v>
      </c>
      <c r="W217" s="62">
        <v>0</v>
      </c>
    </row>
    <row r="218" spans="1:23" ht="15.75" hidden="1" customHeight="1">
      <c r="A218" s="11">
        <f t="shared" si="26"/>
        <v>26</v>
      </c>
      <c r="B218" s="71" t="s">
        <v>199</v>
      </c>
      <c r="C218" s="71" t="s">
        <v>226</v>
      </c>
      <c r="D218" s="76" t="s">
        <v>230</v>
      </c>
      <c r="E218" s="13">
        <v>7</v>
      </c>
      <c r="F218" s="13"/>
      <c r="G218" s="14" t="s">
        <v>49</v>
      </c>
      <c r="H218" s="14" t="s">
        <v>82</v>
      </c>
      <c r="I218" s="13" t="s">
        <v>44</v>
      </c>
      <c r="J218" s="15">
        <v>1</v>
      </c>
      <c r="K218" s="16">
        <v>0</v>
      </c>
      <c r="L218" s="17"/>
      <c r="M218" s="17">
        <f t="shared" si="24"/>
        <v>0</v>
      </c>
      <c r="N218" s="18">
        <v>0</v>
      </c>
      <c r="O218" s="19">
        <f t="shared" si="25"/>
        <v>0</v>
      </c>
      <c r="P218" s="17">
        <v>0</v>
      </c>
      <c r="Q218" s="20" t="e">
        <f t="shared" si="27"/>
        <v>#DIV/0!</v>
      </c>
      <c r="R218" s="21"/>
      <c r="S218" s="72">
        <v>0</v>
      </c>
      <c r="T218" s="60">
        <v>0</v>
      </c>
      <c r="U218" s="62">
        <v>0</v>
      </c>
      <c r="V218" s="62">
        <v>0</v>
      </c>
      <c r="W218" s="62">
        <v>0</v>
      </c>
    </row>
    <row r="219" spans="1:23" ht="15.75" hidden="1" customHeight="1">
      <c r="A219" s="11">
        <f t="shared" si="26"/>
        <v>27</v>
      </c>
      <c r="B219" s="71" t="s">
        <v>199</v>
      </c>
      <c r="C219" s="71" t="s">
        <v>226</v>
      </c>
      <c r="D219" s="76" t="s">
        <v>231</v>
      </c>
      <c r="E219" s="13">
        <v>7</v>
      </c>
      <c r="F219" s="13"/>
      <c r="G219" s="14" t="s">
        <v>31</v>
      </c>
      <c r="H219" s="14" t="s">
        <v>37</v>
      </c>
      <c r="I219" s="13" t="s">
        <v>33</v>
      </c>
      <c r="J219" s="15">
        <v>1</v>
      </c>
      <c r="K219" s="16">
        <v>0</v>
      </c>
      <c r="L219" s="17"/>
      <c r="M219" s="17">
        <f t="shared" si="24"/>
        <v>0</v>
      </c>
      <c r="N219" s="18">
        <v>0</v>
      </c>
      <c r="O219" s="19">
        <f t="shared" si="25"/>
        <v>0</v>
      </c>
      <c r="P219" s="17">
        <v>0</v>
      </c>
      <c r="Q219" s="20" t="e">
        <f t="shared" si="27"/>
        <v>#DIV/0!</v>
      </c>
      <c r="R219" s="21"/>
      <c r="S219" s="72">
        <v>0</v>
      </c>
      <c r="T219" s="60">
        <v>0</v>
      </c>
      <c r="U219" s="62">
        <v>0</v>
      </c>
      <c r="V219" s="62">
        <v>0</v>
      </c>
      <c r="W219" s="62">
        <v>0</v>
      </c>
    </row>
    <row r="220" spans="1:23" ht="15.75" hidden="1" customHeight="1">
      <c r="A220" s="11">
        <f t="shared" si="26"/>
        <v>28</v>
      </c>
      <c r="B220" s="71" t="s">
        <v>199</v>
      </c>
      <c r="C220" s="71" t="s">
        <v>232</v>
      </c>
      <c r="D220" s="76" t="s">
        <v>233</v>
      </c>
      <c r="E220" s="13">
        <v>7</v>
      </c>
      <c r="F220" s="13"/>
      <c r="G220" s="14" t="s">
        <v>31</v>
      </c>
      <c r="H220" s="14" t="s">
        <v>37</v>
      </c>
      <c r="I220" s="13" t="s">
        <v>33</v>
      </c>
      <c r="J220" s="15">
        <v>1</v>
      </c>
      <c r="K220" s="16">
        <v>0</v>
      </c>
      <c r="L220" s="17"/>
      <c r="M220" s="17">
        <f t="shared" si="24"/>
        <v>0</v>
      </c>
      <c r="N220" s="18">
        <v>0</v>
      </c>
      <c r="O220" s="19">
        <f t="shared" si="25"/>
        <v>0</v>
      </c>
      <c r="P220" s="17">
        <v>0</v>
      </c>
      <c r="Q220" s="20" t="e">
        <f t="shared" si="27"/>
        <v>#DIV/0!</v>
      </c>
      <c r="R220" s="21"/>
      <c r="S220" s="72">
        <v>0</v>
      </c>
      <c r="T220" s="60">
        <v>0</v>
      </c>
      <c r="U220" s="62">
        <v>0</v>
      </c>
      <c r="V220" s="62">
        <v>0</v>
      </c>
      <c r="W220" s="62">
        <v>0</v>
      </c>
    </row>
    <row r="221" spans="1:23" ht="15.75" hidden="1" customHeight="1">
      <c r="A221" s="11">
        <f t="shared" si="26"/>
        <v>29</v>
      </c>
      <c r="B221" s="71" t="s">
        <v>199</v>
      </c>
      <c r="C221" s="71" t="s">
        <v>232</v>
      </c>
      <c r="D221" s="73" t="s">
        <v>234</v>
      </c>
      <c r="E221" s="13">
        <v>7</v>
      </c>
      <c r="F221" s="13"/>
      <c r="G221" s="14" t="s">
        <v>31</v>
      </c>
      <c r="H221" s="14" t="s">
        <v>37</v>
      </c>
      <c r="I221" s="13" t="s">
        <v>33</v>
      </c>
      <c r="J221" s="15">
        <v>1</v>
      </c>
      <c r="K221" s="16">
        <v>0</v>
      </c>
      <c r="L221" s="17"/>
      <c r="M221" s="17">
        <f t="shared" si="24"/>
        <v>0</v>
      </c>
      <c r="N221" s="18">
        <v>0</v>
      </c>
      <c r="O221" s="19">
        <f t="shared" si="25"/>
        <v>0</v>
      </c>
      <c r="P221" s="17">
        <v>0</v>
      </c>
      <c r="Q221" s="20" t="e">
        <f t="shared" si="27"/>
        <v>#DIV/0!</v>
      </c>
      <c r="R221" s="21"/>
      <c r="S221" s="72">
        <v>0</v>
      </c>
      <c r="T221" s="60">
        <v>0</v>
      </c>
      <c r="U221" s="62">
        <v>0</v>
      </c>
      <c r="V221" s="62">
        <v>0</v>
      </c>
      <c r="W221" s="62">
        <v>0</v>
      </c>
    </row>
    <row r="222" spans="1:23" ht="15.75" hidden="1" customHeight="1">
      <c r="A222" s="11">
        <f t="shared" si="26"/>
        <v>30</v>
      </c>
      <c r="B222" s="71" t="s">
        <v>199</v>
      </c>
      <c r="C222" s="71" t="s">
        <v>232</v>
      </c>
      <c r="D222" s="76" t="s">
        <v>235</v>
      </c>
      <c r="E222" s="13">
        <v>7</v>
      </c>
      <c r="F222" s="13"/>
      <c r="G222" s="14" t="s">
        <v>31</v>
      </c>
      <c r="H222" s="14" t="s">
        <v>37</v>
      </c>
      <c r="I222" s="13" t="s">
        <v>33</v>
      </c>
      <c r="J222" s="15">
        <v>1</v>
      </c>
      <c r="K222" s="16">
        <v>0</v>
      </c>
      <c r="L222" s="17"/>
      <c r="M222" s="17">
        <f t="shared" si="24"/>
        <v>0</v>
      </c>
      <c r="N222" s="18">
        <v>0</v>
      </c>
      <c r="O222" s="19">
        <f t="shared" si="25"/>
        <v>0</v>
      </c>
      <c r="P222" s="17">
        <v>0</v>
      </c>
      <c r="Q222" s="20" t="e">
        <f t="shared" si="27"/>
        <v>#DIV/0!</v>
      </c>
      <c r="R222" s="21"/>
      <c r="S222" s="72">
        <v>0</v>
      </c>
      <c r="T222" s="60">
        <v>0</v>
      </c>
      <c r="U222" s="62">
        <v>0</v>
      </c>
      <c r="V222" s="62">
        <v>0</v>
      </c>
      <c r="W222" s="62">
        <v>0</v>
      </c>
    </row>
    <row r="223" spans="1:23" ht="15.75" hidden="1" customHeight="1">
      <c r="A223" s="11">
        <f t="shared" si="26"/>
        <v>31</v>
      </c>
      <c r="B223" s="71" t="s">
        <v>199</v>
      </c>
      <c r="C223" s="71" t="s">
        <v>232</v>
      </c>
      <c r="D223" s="76" t="s">
        <v>236</v>
      </c>
      <c r="E223" s="13">
        <v>7</v>
      </c>
      <c r="F223" s="13"/>
      <c r="G223" s="14" t="s">
        <v>31</v>
      </c>
      <c r="H223" s="14" t="s">
        <v>99</v>
      </c>
      <c r="I223" s="13" t="s">
        <v>33</v>
      </c>
      <c r="J223" s="15">
        <v>1</v>
      </c>
      <c r="K223" s="16">
        <v>0</v>
      </c>
      <c r="L223" s="17"/>
      <c r="M223" s="17">
        <f t="shared" si="24"/>
        <v>0</v>
      </c>
      <c r="N223" s="18">
        <v>0</v>
      </c>
      <c r="O223" s="19">
        <f t="shared" si="25"/>
        <v>0</v>
      </c>
      <c r="P223" s="17">
        <v>0</v>
      </c>
      <c r="Q223" s="20" t="e">
        <f t="shared" si="27"/>
        <v>#DIV/0!</v>
      </c>
      <c r="R223" s="21"/>
      <c r="S223" s="72">
        <v>0</v>
      </c>
      <c r="T223" s="60">
        <v>0</v>
      </c>
      <c r="U223" s="62">
        <v>0</v>
      </c>
      <c r="V223" s="62">
        <v>0</v>
      </c>
      <c r="W223" s="62">
        <v>0</v>
      </c>
    </row>
    <row r="224" spans="1:23" ht="15.75" hidden="1" customHeight="1">
      <c r="A224" s="26" t="s">
        <v>237</v>
      </c>
      <c r="B224" s="26"/>
      <c r="C224" s="27"/>
      <c r="D224" s="28" cm="1">
        <f t="array" ref="D224">SUM(1/COUNTIF(D193:D223,D193:D223))</f>
        <v>30</v>
      </c>
      <c r="E224" s="28"/>
      <c r="F224" s="28"/>
      <c r="G224" s="51"/>
      <c r="H224" s="28"/>
      <c r="I224" s="28"/>
      <c r="J224" s="29">
        <f>SUM(J193:J223)</f>
        <v>31</v>
      </c>
      <c r="K224" s="30">
        <f>SUM(K193:K223)</f>
        <v>0</v>
      </c>
      <c r="L224" s="30">
        <f>SUM(L193:L223)</f>
        <v>0</v>
      </c>
      <c r="M224" s="30">
        <f t="shared" ref="M224" si="28">SUM(K224+L224)</f>
        <v>0</v>
      </c>
      <c r="N224" s="31">
        <f>SUM(N193:N223)</f>
        <v>0</v>
      </c>
      <c r="O224" s="30">
        <f>SUM(O193:O223)</f>
        <v>0</v>
      </c>
      <c r="P224" s="30">
        <f>SUM(P193:P223)</f>
        <v>0</v>
      </c>
      <c r="Q224" s="32" t="e">
        <f t="shared" si="27"/>
        <v>#DIV/0!</v>
      </c>
      <c r="R224" s="32" t="e">
        <f>AVERAGE(R193:R223)</f>
        <v>#DIV/0!</v>
      </c>
      <c r="S224" s="33">
        <f>SUM(S193:S223)</f>
        <v>0</v>
      </c>
      <c r="T224" s="33">
        <f>SUM(T193:T223)</f>
        <v>0</v>
      </c>
      <c r="U224" s="33">
        <f>SUM(U193:U223)</f>
        <v>0</v>
      </c>
      <c r="V224" s="33">
        <f>SUM(V193:V223)</f>
        <v>0</v>
      </c>
      <c r="W224" s="33">
        <f>SUM(W193:W223)</f>
        <v>0</v>
      </c>
    </row>
    <row r="225" spans="1:23" ht="15.75" hidden="1" customHeight="1">
      <c r="A225" s="13">
        <v>1</v>
      </c>
      <c r="B225" s="85" t="s">
        <v>238</v>
      </c>
      <c r="C225" s="86" t="s">
        <v>239</v>
      </c>
      <c r="D225" s="87" t="s">
        <v>240</v>
      </c>
      <c r="E225" s="88">
        <v>7</v>
      </c>
      <c r="F225" s="88"/>
      <c r="G225" s="14" t="s">
        <v>31</v>
      </c>
      <c r="H225" s="14" t="s">
        <v>126</v>
      </c>
      <c r="I225" s="13" t="s">
        <v>33</v>
      </c>
      <c r="J225" s="88">
        <v>1</v>
      </c>
      <c r="K225" s="16">
        <v>0</v>
      </c>
      <c r="L225" s="17"/>
      <c r="M225" s="17">
        <f t="shared" ref="M225:M250" si="29">K225+L225</f>
        <v>0</v>
      </c>
      <c r="N225" s="18">
        <v>0</v>
      </c>
      <c r="O225" s="19">
        <f t="shared" ref="O225:O250" si="30">M225-N225</f>
        <v>0</v>
      </c>
      <c r="P225" s="17">
        <v>0</v>
      </c>
      <c r="Q225" s="20" t="e">
        <f t="shared" si="27"/>
        <v>#DIV/0!</v>
      </c>
      <c r="R225" s="21"/>
      <c r="S225" s="89">
        <v>0</v>
      </c>
      <c r="T225" s="90">
        <v>0</v>
      </c>
      <c r="U225" s="90">
        <v>0</v>
      </c>
      <c r="V225" s="90">
        <v>0</v>
      </c>
      <c r="W225" s="90">
        <v>0</v>
      </c>
    </row>
    <row r="226" spans="1:23" ht="15.75" hidden="1" customHeight="1">
      <c r="A226" s="13">
        <v>2</v>
      </c>
      <c r="B226" s="85" t="s">
        <v>238</v>
      </c>
      <c r="C226" s="86" t="s">
        <v>239</v>
      </c>
      <c r="D226" s="91" t="s">
        <v>241</v>
      </c>
      <c r="E226" s="88">
        <v>7</v>
      </c>
      <c r="F226" s="88"/>
      <c r="G226" s="14" t="s">
        <v>49</v>
      </c>
      <c r="H226" s="14" t="s">
        <v>50</v>
      </c>
      <c r="I226" s="13" t="s">
        <v>44</v>
      </c>
      <c r="J226" s="92">
        <v>1</v>
      </c>
      <c r="K226" s="16">
        <v>0</v>
      </c>
      <c r="L226" s="17"/>
      <c r="M226" s="17">
        <f t="shared" si="29"/>
        <v>0</v>
      </c>
      <c r="N226" s="18">
        <v>0</v>
      </c>
      <c r="O226" s="19">
        <f t="shared" si="30"/>
        <v>0</v>
      </c>
      <c r="P226" s="17">
        <v>0</v>
      </c>
      <c r="Q226" s="20" t="e">
        <f t="shared" si="27"/>
        <v>#DIV/0!</v>
      </c>
      <c r="R226" s="21"/>
      <c r="S226" s="93">
        <v>0</v>
      </c>
      <c r="T226" s="94">
        <v>0</v>
      </c>
      <c r="U226" s="90">
        <v>0</v>
      </c>
      <c r="V226" s="90">
        <v>0</v>
      </c>
      <c r="W226" s="90">
        <v>0</v>
      </c>
    </row>
    <row r="227" spans="1:23" ht="15.75" hidden="1" customHeight="1">
      <c r="A227" s="13">
        <v>3</v>
      </c>
      <c r="B227" s="85" t="s">
        <v>238</v>
      </c>
      <c r="C227" s="86" t="s">
        <v>239</v>
      </c>
      <c r="D227" s="91" t="s">
        <v>241</v>
      </c>
      <c r="E227" s="88">
        <v>7</v>
      </c>
      <c r="F227" s="88"/>
      <c r="G227" s="14" t="s">
        <v>31</v>
      </c>
      <c r="H227" s="14" t="s">
        <v>126</v>
      </c>
      <c r="I227" s="13" t="s">
        <v>33</v>
      </c>
      <c r="J227" s="92">
        <v>1</v>
      </c>
      <c r="K227" s="16">
        <v>0</v>
      </c>
      <c r="L227" s="17"/>
      <c r="M227" s="17">
        <f t="shared" si="29"/>
        <v>0</v>
      </c>
      <c r="N227" s="18">
        <v>0</v>
      </c>
      <c r="O227" s="19">
        <f t="shared" si="30"/>
        <v>0</v>
      </c>
      <c r="P227" s="17">
        <v>0</v>
      </c>
      <c r="Q227" s="20" t="e">
        <f t="shared" si="27"/>
        <v>#DIV/0!</v>
      </c>
      <c r="R227" s="21"/>
      <c r="S227" s="93">
        <v>0</v>
      </c>
      <c r="T227" s="94">
        <v>0</v>
      </c>
      <c r="U227" s="90">
        <v>0</v>
      </c>
      <c r="V227" s="90">
        <v>0</v>
      </c>
      <c r="W227" s="90">
        <v>0</v>
      </c>
    </row>
    <row r="228" spans="1:23" ht="15.75" hidden="1" customHeight="1">
      <c r="A228" s="13">
        <v>4</v>
      </c>
      <c r="B228" s="85" t="s">
        <v>238</v>
      </c>
      <c r="C228" s="86" t="s">
        <v>239</v>
      </c>
      <c r="D228" s="87" t="s">
        <v>242</v>
      </c>
      <c r="E228" s="88">
        <v>7</v>
      </c>
      <c r="F228" s="88"/>
      <c r="G228" s="14" t="s">
        <v>31</v>
      </c>
      <c r="H228" s="14" t="s">
        <v>126</v>
      </c>
      <c r="I228" s="13" t="s">
        <v>33</v>
      </c>
      <c r="J228" s="92">
        <v>1</v>
      </c>
      <c r="K228" s="16">
        <v>0</v>
      </c>
      <c r="L228" s="17"/>
      <c r="M228" s="17">
        <f t="shared" si="29"/>
        <v>0</v>
      </c>
      <c r="N228" s="18">
        <v>0</v>
      </c>
      <c r="O228" s="19">
        <f t="shared" si="30"/>
        <v>0</v>
      </c>
      <c r="P228" s="17">
        <v>0</v>
      </c>
      <c r="Q228" s="20" t="e">
        <f t="shared" si="27"/>
        <v>#DIV/0!</v>
      </c>
      <c r="R228" s="21"/>
      <c r="S228" s="93">
        <v>0</v>
      </c>
      <c r="T228" s="94">
        <v>0</v>
      </c>
      <c r="U228" s="90">
        <v>0</v>
      </c>
      <c r="V228" s="90">
        <v>0</v>
      </c>
      <c r="W228" s="90">
        <v>0</v>
      </c>
    </row>
    <row r="229" spans="1:23" ht="15.75" hidden="1" customHeight="1">
      <c r="A229" s="13">
        <v>5</v>
      </c>
      <c r="B229" s="85" t="s">
        <v>238</v>
      </c>
      <c r="C229" s="86" t="s">
        <v>239</v>
      </c>
      <c r="D229" s="95" t="s">
        <v>243</v>
      </c>
      <c r="E229" s="88">
        <v>7</v>
      </c>
      <c r="F229" s="88"/>
      <c r="G229" s="14" t="s">
        <v>31</v>
      </c>
      <c r="H229" s="14" t="s">
        <v>126</v>
      </c>
      <c r="I229" s="13" t="s">
        <v>33</v>
      </c>
      <c r="J229" s="92">
        <v>1</v>
      </c>
      <c r="K229" s="16">
        <v>0</v>
      </c>
      <c r="L229" s="17"/>
      <c r="M229" s="17">
        <f t="shared" si="29"/>
        <v>0</v>
      </c>
      <c r="N229" s="18">
        <v>0</v>
      </c>
      <c r="O229" s="19">
        <f t="shared" si="30"/>
        <v>0</v>
      </c>
      <c r="P229" s="17">
        <v>0</v>
      </c>
      <c r="Q229" s="20" t="e">
        <f t="shared" si="27"/>
        <v>#DIV/0!</v>
      </c>
      <c r="R229" s="21"/>
      <c r="S229" s="93">
        <v>0</v>
      </c>
      <c r="T229" s="94">
        <v>0</v>
      </c>
      <c r="U229" s="90">
        <v>0</v>
      </c>
      <c r="V229" s="90">
        <v>0</v>
      </c>
      <c r="W229" s="90">
        <v>0</v>
      </c>
    </row>
    <row r="230" spans="1:23" ht="15.75" hidden="1" customHeight="1">
      <c r="A230" s="13">
        <v>6</v>
      </c>
      <c r="B230" s="85" t="s">
        <v>238</v>
      </c>
      <c r="C230" s="86" t="s">
        <v>239</v>
      </c>
      <c r="D230" s="95" t="s">
        <v>243</v>
      </c>
      <c r="E230" s="88">
        <v>7</v>
      </c>
      <c r="F230" s="88"/>
      <c r="G230" s="14" t="s">
        <v>39</v>
      </c>
      <c r="H230" s="14" t="s">
        <v>177</v>
      </c>
      <c r="I230" s="13" t="s">
        <v>33</v>
      </c>
      <c r="J230" s="92">
        <v>1</v>
      </c>
      <c r="K230" s="16">
        <v>0</v>
      </c>
      <c r="L230" s="17"/>
      <c r="M230" s="17">
        <f t="shared" si="29"/>
        <v>0</v>
      </c>
      <c r="N230" s="18">
        <v>0</v>
      </c>
      <c r="O230" s="19">
        <f t="shared" si="30"/>
        <v>0</v>
      </c>
      <c r="P230" s="17">
        <v>0</v>
      </c>
      <c r="Q230" s="20" t="e">
        <f t="shared" si="27"/>
        <v>#DIV/0!</v>
      </c>
      <c r="R230" s="21"/>
      <c r="S230" s="93">
        <v>0</v>
      </c>
      <c r="T230" s="94">
        <v>0</v>
      </c>
      <c r="U230" s="90">
        <v>0</v>
      </c>
      <c r="V230" s="90">
        <v>0</v>
      </c>
      <c r="W230" s="90">
        <v>0</v>
      </c>
    </row>
    <row r="231" spans="1:23" ht="15.75" hidden="1" customHeight="1">
      <c r="A231" s="13">
        <v>7</v>
      </c>
      <c r="B231" s="96" t="s">
        <v>238</v>
      </c>
      <c r="C231" s="97" t="s">
        <v>239</v>
      </c>
      <c r="D231" s="98" t="s">
        <v>243</v>
      </c>
      <c r="E231" s="99">
        <v>7</v>
      </c>
      <c r="F231" s="99"/>
      <c r="G231" s="100" t="s">
        <v>39</v>
      </c>
      <c r="H231" s="100" t="s">
        <v>244</v>
      </c>
      <c r="I231" s="13" t="s">
        <v>33</v>
      </c>
      <c r="J231" s="92">
        <v>1</v>
      </c>
      <c r="K231" s="16">
        <v>0</v>
      </c>
      <c r="L231" s="17"/>
      <c r="M231" s="17">
        <f t="shared" si="29"/>
        <v>0</v>
      </c>
      <c r="N231" s="18">
        <v>0</v>
      </c>
      <c r="O231" s="19">
        <f t="shared" si="30"/>
        <v>0</v>
      </c>
      <c r="P231" s="17">
        <v>0</v>
      </c>
      <c r="Q231" s="20" t="e">
        <f t="shared" si="27"/>
        <v>#DIV/0!</v>
      </c>
      <c r="R231" s="21"/>
      <c r="S231" s="93">
        <v>0</v>
      </c>
      <c r="T231" s="94">
        <v>0</v>
      </c>
      <c r="U231" s="90">
        <v>0</v>
      </c>
      <c r="V231" s="90">
        <v>0</v>
      </c>
      <c r="W231" s="90">
        <v>0</v>
      </c>
    </row>
    <row r="232" spans="1:23" ht="15.75" hidden="1" customHeight="1">
      <c r="A232" s="13">
        <v>8</v>
      </c>
      <c r="B232" s="85" t="s">
        <v>238</v>
      </c>
      <c r="C232" s="86" t="s">
        <v>239</v>
      </c>
      <c r="D232" s="87" t="s">
        <v>245</v>
      </c>
      <c r="E232" s="88">
        <v>7</v>
      </c>
      <c r="F232" s="88"/>
      <c r="G232" s="14" t="s">
        <v>31</v>
      </c>
      <c r="H232" s="14" t="s">
        <v>37</v>
      </c>
      <c r="I232" s="13" t="s">
        <v>44</v>
      </c>
      <c r="J232" s="92">
        <v>1</v>
      </c>
      <c r="K232" s="16">
        <v>0</v>
      </c>
      <c r="L232" s="17"/>
      <c r="M232" s="17">
        <f t="shared" si="29"/>
        <v>0</v>
      </c>
      <c r="N232" s="18">
        <v>0</v>
      </c>
      <c r="O232" s="19">
        <f t="shared" si="30"/>
        <v>0</v>
      </c>
      <c r="P232" s="17">
        <v>0</v>
      </c>
      <c r="Q232" s="20" t="e">
        <f t="shared" si="27"/>
        <v>#DIV/0!</v>
      </c>
      <c r="R232" s="21"/>
      <c r="S232" s="93">
        <v>0</v>
      </c>
      <c r="T232" s="94">
        <v>0</v>
      </c>
      <c r="U232" s="90">
        <v>0</v>
      </c>
      <c r="V232" s="90">
        <v>0</v>
      </c>
      <c r="W232" s="90">
        <v>0</v>
      </c>
    </row>
    <row r="233" spans="1:23" ht="15.75" hidden="1" customHeight="1">
      <c r="A233" s="13">
        <v>9</v>
      </c>
      <c r="B233" s="85" t="s">
        <v>238</v>
      </c>
      <c r="C233" s="86" t="s">
        <v>239</v>
      </c>
      <c r="D233" s="87" t="s">
        <v>246</v>
      </c>
      <c r="E233" s="88">
        <v>7</v>
      </c>
      <c r="F233" s="88"/>
      <c r="G233" s="14" t="s">
        <v>31</v>
      </c>
      <c r="H233" s="14" t="s">
        <v>37</v>
      </c>
      <c r="I233" s="13" t="s">
        <v>44</v>
      </c>
      <c r="J233" s="92">
        <v>1</v>
      </c>
      <c r="K233" s="16">
        <v>0</v>
      </c>
      <c r="L233" s="17"/>
      <c r="M233" s="17">
        <f t="shared" si="29"/>
        <v>0</v>
      </c>
      <c r="N233" s="18">
        <v>0</v>
      </c>
      <c r="O233" s="19">
        <f t="shared" si="30"/>
        <v>0</v>
      </c>
      <c r="P233" s="17">
        <v>0</v>
      </c>
      <c r="Q233" s="20" t="e">
        <f t="shared" si="27"/>
        <v>#DIV/0!</v>
      </c>
      <c r="R233" s="21"/>
      <c r="S233" s="93">
        <v>0</v>
      </c>
      <c r="T233" s="94">
        <v>0</v>
      </c>
      <c r="U233" s="90">
        <v>0</v>
      </c>
      <c r="V233" s="90">
        <v>0</v>
      </c>
      <c r="W233" s="90">
        <v>0</v>
      </c>
    </row>
    <row r="234" spans="1:23" ht="15.75" hidden="1" customHeight="1">
      <c r="A234" s="13">
        <v>10</v>
      </c>
      <c r="B234" s="85" t="s">
        <v>238</v>
      </c>
      <c r="C234" s="101" t="s">
        <v>247</v>
      </c>
      <c r="D234" s="91" t="s">
        <v>248</v>
      </c>
      <c r="E234" s="88">
        <v>7</v>
      </c>
      <c r="F234" s="88"/>
      <c r="G234" s="14" t="s">
        <v>31</v>
      </c>
      <c r="H234" s="14" t="s">
        <v>126</v>
      </c>
      <c r="I234" s="13" t="s">
        <v>33</v>
      </c>
      <c r="J234" s="92">
        <v>1</v>
      </c>
      <c r="K234" s="16">
        <v>0</v>
      </c>
      <c r="L234" s="17"/>
      <c r="M234" s="17">
        <f t="shared" si="29"/>
        <v>0</v>
      </c>
      <c r="N234" s="18">
        <v>0</v>
      </c>
      <c r="O234" s="19">
        <f t="shared" si="30"/>
        <v>0</v>
      </c>
      <c r="P234" s="17">
        <v>0</v>
      </c>
      <c r="Q234" s="20" t="e">
        <f t="shared" si="27"/>
        <v>#DIV/0!</v>
      </c>
      <c r="R234" s="21"/>
      <c r="S234" s="93">
        <v>0</v>
      </c>
      <c r="T234" s="94">
        <v>0</v>
      </c>
      <c r="U234" s="90">
        <v>0</v>
      </c>
      <c r="V234" s="90">
        <v>0</v>
      </c>
      <c r="W234" s="90">
        <v>0</v>
      </c>
    </row>
    <row r="235" spans="1:23" ht="15.75" hidden="1" customHeight="1">
      <c r="A235" s="13">
        <v>11</v>
      </c>
      <c r="B235" s="85" t="s">
        <v>238</v>
      </c>
      <c r="C235" s="101" t="s">
        <v>247</v>
      </c>
      <c r="D235" s="91" t="s">
        <v>248</v>
      </c>
      <c r="E235" s="88">
        <v>7</v>
      </c>
      <c r="F235" s="88"/>
      <c r="G235" s="14" t="s">
        <v>31</v>
      </c>
      <c r="H235" s="14" t="s">
        <v>37</v>
      </c>
      <c r="I235" s="13" t="s">
        <v>44</v>
      </c>
      <c r="J235" s="92">
        <v>1</v>
      </c>
      <c r="K235" s="16">
        <v>0</v>
      </c>
      <c r="L235" s="17"/>
      <c r="M235" s="17">
        <f t="shared" si="29"/>
        <v>0</v>
      </c>
      <c r="N235" s="18">
        <v>0</v>
      </c>
      <c r="O235" s="19">
        <f t="shared" si="30"/>
        <v>0</v>
      </c>
      <c r="P235" s="17">
        <v>0</v>
      </c>
      <c r="Q235" s="20" t="e">
        <f t="shared" si="27"/>
        <v>#DIV/0!</v>
      </c>
      <c r="R235" s="21"/>
      <c r="S235" s="93">
        <v>0</v>
      </c>
      <c r="T235" s="94">
        <v>0</v>
      </c>
      <c r="U235" s="90">
        <v>0</v>
      </c>
      <c r="V235" s="90">
        <v>0</v>
      </c>
      <c r="W235" s="90">
        <v>0</v>
      </c>
    </row>
    <row r="236" spans="1:23" ht="15.75" hidden="1" customHeight="1">
      <c r="A236" s="13">
        <v>12</v>
      </c>
      <c r="B236" s="85" t="s">
        <v>238</v>
      </c>
      <c r="C236" s="101" t="s">
        <v>247</v>
      </c>
      <c r="D236" s="87" t="s">
        <v>249</v>
      </c>
      <c r="E236" s="88">
        <v>7</v>
      </c>
      <c r="F236" s="88"/>
      <c r="G236" s="14" t="s">
        <v>31</v>
      </c>
      <c r="H236" s="14" t="s">
        <v>229</v>
      </c>
      <c r="I236" s="13" t="s">
        <v>44</v>
      </c>
      <c r="J236" s="92">
        <v>1</v>
      </c>
      <c r="K236" s="16">
        <v>0</v>
      </c>
      <c r="L236" s="17"/>
      <c r="M236" s="17">
        <f t="shared" si="29"/>
        <v>0</v>
      </c>
      <c r="N236" s="18">
        <v>0</v>
      </c>
      <c r="O236" s="19">
        <f t="shared" si="30"/>
        <v>0</v>
      </c>
      <c r="P236" s="17">
        <v>0</v>
      </c>
      <c r="Q236" s="20" t="e">
        <f t="shared" si="27"/>
        <v>#DIV/0!</v>
      </c>
      <c r="R236" s="21"/>
      <c r="S236" s="93">
        <v>0</v>
      </c>
      <c r="T236" s="94">
        <v>0</v>
      </c>
      <c r="U236" s="90">
        <v>0</v>
      </c>
      <c r="V236" s="90">
        <v>0</v>
      </c>
      <c r="W236" s="90">
        <v>0</v>
      </c>
    </row>
    <row r="237" spans="1:23" ht="15.75" hidden="1" customHeight="1">
      <c r="A237" s="13">
        <v>13</v>
      </c>
      <c r="B237" s="85" t="s">
        <v>238</v>
      </c>
      <c r="C237" s="101" t="s">
        <v>247</v>
      </c>
      <c r="D237" s="87" t="s">
        <v>250</v>
      </c>
      <c r="E237" s="88">
        <v>7</v>
      </c>
      <c r="F237" s="88"/>
      <c r="G237" s="14" t="s">
        <v>31</v>
      </c>
      <c r="H237" s="14" t="s">
        <v>229</v>
      </c>
      <c r="I237" s="13" t="s">
        <v>44</v>
      </c>
      <c r="J237" s="92">
        <v>1</v>
      </c>
      <c r="K237" s="16">
        <v>0</v>
      </c>
      <c r="L237" s="17"/>
      <c r="M237" s="17">
        <f t="shared" si="29"/>
        <v>0</v>
      </c>
      <c r="N237" s="18">
        <v>0</v>
      </c>
      <c r="O237" s="19">
        <f t="shared" si="30"/>
        <v>0</v>
      </c>
      <c r="P237" s="17">
        <v>0</v>
      </c>
      <c r="Q237" s="20" t="e">
        <f t="shared" si="27"/>
        <v>#DIV/0!</v>
      </c>
      <c r="R237" s="21"/>
      <c r="S237" s="93">
        <v>0</v>
      </c>
      <c r="T237" s="94">
        <v>0</v>
      </c>
      <c r="U237" s="90">
        <v>0</v>
      </c>
      <c r="V237" s="90">
        <v>0</v>
      </c>
      <c r="W237" s="90">
        <v>0</v>
      </c>
    </row>
    <row r="238" spans="1:23" ht="15.75" hidden="1" customHeight="1">
      <c r="A238" s="13">
        <v>14</v>
      </c>
      <c r="B238" s="85" t="s">
        <v>238</v>
      </c>
      <c r="C238" s="86" t="s">
        <v>251</v>
      </c>
      <c r="D238" s="86" t="s">
        <v>252</v>
      </c>
      <c r="E238" s="88">
        <v>7</v>
      </c>
      <c r="F238" s="88"/>
      <c r="G238" s="14" t="s">
        <v>31</v>
      </c>
      <c r="H238" s="14" t="s">
        <v>37</v>
      </c>
      <c r="I238" s="13" t="s">
        <v>44</v>
      </c>
      <c r="J238" s="92">
        <v>1</v>
      </c>
      <c r="K238" s="16">
        <v>0</v>
      </c>
      <c r="L238" s="17"/>
      <c r="M238" s="17">
        <f t="shared" si="29"/>
        <v>0</v>
      </c>
      <c r="N238" s="18">
        <v>0</v>
      </c>
      <c r="O238" s="19">
        <f t="shared" si="30"/>
        <v>0</v>
      </c>
      <c r="P238" s="17">
        <v>0</v>
      </c>
      <c r="Q238" s="20" t="e">
        <f t="shared" si="27"/>
        <v>#DIV/0!</v>
      </c>
      <c r="R238" s="21"/>
      <c r="S238" s="93">
        <v>0</v>
      </c>
      <c r="T238" s="94">
        <v>0</v>
      </c>
      <c r="U238" s="90">
        <v>0</v>
      </c>
      <c r="V238" s="90">
        <v>0</v>
      </c>
      <c r="W238" s="90">
        <v>0</v>
      </c>
    </row>
    <row r="239" spans="1:23" ht="15.75" hidden="1" customHeight="1">
      <c r="A239" s="13">
        <v>15</v>
      </c>
      <c r="B239" s="85" t="s">
        <v>238</v>
      </c>
      <c r="C239" s="86" t="s">
        <v>251</v>
      </c>
      <c r="D239" s="86" t="s">
        <v>253</v>
      </c>
      <c r="E239" s="88">
        <v>7</v>
      </c>
      <c r="F239" s="88"/>
      <c r="G239" s="14" t="s">
        <v>39</v>
      </c>
      <c r="H239" s="14" t="s">
        <v>126</v>
      </c>
      <c r="I239" s="13" t="s">
        <v>33</v>
      </c>
      <c r="J239" s="92">
        <v>1</v>
      </c>
      <c r="K239" s="16">
        <v>0</v>
      </c>
      <c r="L239" s="17"/>
      <c r="M239" s="17">
        <f t="shared" si="29"/>
        <v>0</v>
      </c>
      <c r="N239" s="18">
        <v>0</v>
      </c>
      <c r="O239" s="19">
        <f t="shared" si="30"/>
        <v>0</v>
      </c>
      <c r="P239" s="17">
        <v>0</v>
      </c>
      <c r="Q239" s="20" t="e">
        <f t="shared" si="27"/>
        <v>#DIV/0!</v>
      </c>
      <c r="R239" s="21"/>
      <c r="S239" s="93">
        <v>0</v>
      </c>
      <c r="T239" s="94">
        <v>0</v>
      </c>
      <c r="U239" s="90">
        <v>0</v>
      </c>
      <c r="V239" s="90">
        <v>0</v>
      </c>
      <c r="W239" s="90">
        <v>0</v>
      </c>
    </row>
    <row r="240" spans="1:23" ht="15.75" hidden="1" customHeight="1">
      <c r="A240" s="13">
        <v>16</v>
      </c>
      <c r="B240" s="85" t="s">
        <v>238</v>
      </c>
      <c r="C240" s="86" t="s">
        <v>251</v>
      </c>
      <c r="D240" s="87" t="s">
        <v>254</v>
      </c>
      <c r="E240" s="88">
        <v>7</v>
      </c>
      <c r="F240" s="88"/>
      <c r="G240" s="14" t="s">
        <v>31</v>
      </c>
      <c r="H240" s="14" t="s">
        <v>126</v>
      </c>
      <c r="I240" s="13" t="s">
        <v>33</v>
      </c>
      <c r="J240" s="92">
        <v>1</v>
      </c>
      <c r="K240" s="16">
        <v>0</v>
      </c>
      <c r="L240" s="17"/>
      <c r="M240" s="17">
        <f t="shared" si="29"/>
        <v>0</v>
      </c>
      <c r="N240" s="18">
        <v>0</v>
      </c>
      <c r="O240" s="19">
        <f t="shared" si="30"/>
        <v>0</v>
      </c>
      <c r="P240" s="17">
        <v>0</v>
      </c>
      <c r="Q240" s="20" t="e">
        <f t="shared" si="27"/>
        <v>#DIV/0!</v>
      </c>
      <c r="R240" s="21"/>
      <c r="S240" s="93">
        <v>0</v>
      </c>
      <c r="T240" s="94">
        <v>0</v>
      </c>
      <c r="U240" s="90">
        <v>0</v>
      </c>
      <c r="V240" s="90">
        <v>0</v>
      </c>
      <c r="W240" s="90">
        <v>0</v>
      </c>
    </row>
    <row r="241" spans="1:23" ht="15.75" hidden="1" customHeight="1">
      <c r="A241" s="13">
        <v>17</v>
      </c>
      <c r="B241" s="85" t="s">
        <v>238</v>
      </c>
      <c r="C241" s="86" t="s">
        <v>255</v>
      </c>
      <c r="D241" s="91" t="s">
        <v>256</v>
      </c>
      <c r="E241" s="88">
        <v>7</v>
      </c>
      <c r="F241" s="88"/>
      <c r="G241" s="14" t="s">
        <v>31</v>
      </c>
      <c r="H241" s="14" t="s">
        <v>126</v>
      </c>
      <c r="I241" s="13" t="s">
        <v>33</v>
      </c>
      <c r="J241" s="92">
        <v>1</v>
      </c>
      <c r="K241" s="16">
        <v>0</v>
      </c>
      <c r="L241" s="17"/>
      <c r="M241" s="17">
        <f t="shared" si="29"/>
        <v>0</v>
      </c>
      <c r="N241" s="18">
        <v>0</v>
      </c>
      <c r="O241" s="19">
        <f t="shared" si="30"/>
        <v>0</v>
      </c>
      <c r="P241" s="17">
        <v>0</v>
      </c>
      <c r="Q241" s="20" t="e">
        <f t="shared" si="27"/>
        <v>#DIV/0!</v>
      </c>
      <c r="R241" s="21"/>
      <c r="S241" s="93">
        <v>0</v>
      </c>
      <c r="T241" s="94">
        <v>0</v>
      </c>
      <c r="U241" s="90">
        <v>0</v>
      </c>
      <c r="V241" s="90">
        <v>0</v>
      </c>
      <c r="W241" s="90">
        <v>0</v>
      </c>
    </row>
    <row r="242" spans="1:23" ht="15.75" hidden="1" customHeight="1">
      <c r="A242" s="13">
        <v>18</v>
      </c>
      <c r="B242" s="85" t="s">
        <v>238</v>
      </c>
      <c r="C242" s="86" t="s">
        <v>255</v>
      </c>
      <c r="D242" s="91" t="s">
        <v>256</v>
      </c>
      <c r="E242" s="88">
        <v>7</v>
      </c>
      <c r="F242" s="88"/>
      <c r="G242" s="14" t="s">
        <v>31</v>
      </c>
      <c r="H242" s="14" t="s">
        <v>126</v>
      </c>
      <c r="I242" s="13" t="s">
        <v>33</v>
      </c>
      <c r="J242" s="92">
        <v>1</v>
      </c>
      <c r="K242" s="16">
        <v>0</v>
      </c>
      <c r="L242" s="17"/>
      <c r="M242" s="17">
        <f t="shared" si="29"/>
        <v>0</v>
      </c>
      <c r="N242" s="18">
        <v>0</v>
      </c>
      <c r="O242" s="19">
        <f t="shared" si="30"/>
        <v>0</v>
      </c>
      <c r="P242" s="17">
        <v>0</v>
      </c>
      <c r="Q242" s="20" t="e">
        <f t="shared" si="27"/>
        <v>#DIV/0!</v>
      </c>
      <c r="R242" s="21"/>
      <c r="S242" s="93">
        <v>0</v>
      </c>
      <c r="T242" s="94">
        <v>0</v>
      </c>
      <c r="U242" s="90">
        <v>0</v>
      </c>
      <c r="V242" s="90">
        <v>0</v>
      </c>
      <c r="W242" s="90">
        <v>0</v>
      </c>
    </row>
    <row r="243" spans="1:23" ht="15.75" hidden="1" customHeight="1">
      <c r="A243" s="13">
        <v>19</v>
      </c>
      <c r="B243" s="85" t="s">
        <v>238</v>
      </c>
      <c r="C243" s="86" t="s">
        <v>255</v>
      </c>
      <c r="D243" s="87" t="s">
        <v>257</v>
      </c>
      <c r="E243" s="88">
        <v>7</v>
      </c>
      <c r="F243" s="88"/>
      <c r="G243" s="14" t="s">
        <v>31</v>
      </c>
      <c r="H243" s="14" t="s">
        <v>37</v>
      </c>
      <c r="I243" s="13" t="s">
        <v>44</v>
      </c>
      <c r="J243" s="92">
        <v>1</v>
      </c>
      <c r="K243" s="16">
        <v>0</v>
      </c>
      <c r="L243" s="17"/>
      <c r="M243" s="17">
        <f t="shared" si="29"/>
        <v>0</v>
      </c>
      <c r="N243" s="18">
        <v>0</v>
      </c>
      <c r="O243" s="19">
        <f t="shared" si="30"/>
        <v>0</v>
      </c>
      <c r="P243" s="17">
        <v>0</v>
      </c>
      <c r="Q243" s="20" t="e">
        <f t="shared" si="27"/>
        <v>#DIV/0!</v>
      </c>
      <c r="R243" s="21"/>
      <c r="S243" s="93">
        <v>0</v>
      </c>
      <c r="T243" s="94">
        <v>0</v>
      </c>
      <c r="U243" s="90">
        <v>0</v>
      </c>
      <c r="V243" s="90">
        <v>0</v>
      </c>
      <c r="W243" s="90">
        <v>0</v>
      </c>
    </row>
    <row r="244" spans="1:23" ht="15.75" hidden="1" customHeight="1">
      <c r="A244" s="13">
        <v>20</v>
      </c>
      <c r="B244" s="85" t="s">
        <v>238</v>
      </c>
      <c r="C244" s="86" t="s">
        <v>255</v>
      </c>
      <c r="D244" s="91" t="s">
        <v>258</v>
      </c>
      <c r="E244" s="88">
        <v>7</v>
      </c>
      <c r="F244" s="88"/>
      <c r="G244" s="14" t="s">
        <v>31</v>
      </c>
      <c r="H244" s="14" t="s">
        <v>126</v>
      </c>
      <c r="I244" s="13" t="s">
        <v>33</v>
      </c>
      <c r="J244" s="92">
        <v>1</v>
      </c>
      <c r="K244" s="16">
        <v>0</v>
      </c>
      <c r="L244" s="17"/>
      <c r="M244" s="17">
        <f t="shared" si="29"/>
        <v>0</v>
      </c>
      <c r="N244" s="18">
        <v>0</v>
      </c>
      <c r="O244" s="19">
        <f t="shared" si="30"/>
        <v>0</v>
      </c>
      <c r="P244" s="17">
        <v>0</v>
      </c>
      <c r="Q244" s="20" t="e">
        <f t="shared" si="27"/>
        <v>#DIV/0!</v>
      </c>
      <c r="R244" s="21"/>
      <c r="S244" s="93">
        <v>0</v>
      </c>
      <c r="T244" s="94">
        <v>0</v>
      </c>
      <c r="U244" s="90">
        <v>0</v>
      </c>
      <c r="V244" s="90">
        <v>0</v>
      </c>
      <c r="W244" s="90">
        <v>0</v>
      </c>
    </row>
    <row r="245" spans="1:23" ht="15.75" hidden="1" customHeight="1">
      <c r="A245" s="13">
        <v>21</v>
      </c>
      <c r="B245" s="85" t="s">
        <v>238</v>
      </c>
      <c r="C245" s="86" t="s">
        <v>255</v>
      </c>
      <c r="D245" s="91" t="s">
        <v>258</v>
      </c>
      <c r="E245" s="88">
        <v>7</v>
      </c>
      <c r="F245" s="88"/>
      <c r="G245" s="14" t="s">
        <v>31</v>
      </c>
      <c r="H245" s="14" t="s">
        <v>37</v>
      </c>
      <c r="I245" s="13" t="s">
        <v>44</v>
      </c>
      <c r="J245" s="92">
        <v>1</v>
      </c>
      <c r="K245" s="16">
        <v>0</v>
      </c>
      <c r="L245" s="17"/>
      <c r="M245" s="17">
        <f t="shared" si="29"/>
        <v>0</v>
      </c>
      <c r="N245" s="18">
        <v>0</v>
      </c>
      <c r="O245" s="19">
        <f t="shared" si="30"/>
        <v>0</v>
      </c>
      <c r="P245" s="17">
        <v>0</v>
      </c>
      <c r="Q245" s="20" t="e">
        <f t="shared" si="27"/>
        <v>#DIV/0!</v>
      </c>
      <c r="R245" s="21"/>
      <c r="S245" s="93">
        <v>0</v>
      </c>
      <c r="T245" s="94">
        <v>0</v>
      </c>
      <c r="U245" s="90">
        <v>0</v>
      </c>
      <c r="V245" s="90">
        <v>0</v>
      </c>
      <c r="W245" s="90">
        <v>0</v>
      </c>
    </row>
    <row r="246" spans="1:23" ht="15.75" hidden="1" customHeight="1">
      <c r="A246" s="13">
        <v>22</v>
      </c>
      <c r="B246" s="85" t="s">
        <v>238</v>
      </c>
      <c r="C246" s="86" t="s">
        <v>255</v>
      </c>
      <c r="D246" s="91" t="s">
        <v>258</v>
      </c>
      <c r="E246" s="88">
        <v>7</v>
      </c>
      <c r="F246" s="88"/>
      <c r="G246" s="14" t="s">
        <v>31</v>
      </c>
      <c r="H246" s="14" t="s">
        <v>126</v>
      </c>
      <c r="I246" s="13" t="s">
        <v>33</v>
      </c>
      <c r="J246" s="92">
        <v>1</v>
      </c>
      <c r="K246" s="16">
        <v>0</v>
      </c>
      <c r="L246" s="17"/>
      <c r="M246" s="17">
        <f t="shared" si="29"/>
        <v>0</v>
      </c>
      <c r="N246" s="18">
        <v>0</v>
      </c>
      <c r="O246" s="19">
        <f t="shared" si="30"/>
        <v>0</v>
      </c>
      <c r="P246" s="17">
        <v>0</v>
      </c>
      <c r="Q246" s="20" t="e">
        <f t="shared" si="27"/>
        <v>#DIV/0!</v>
      </c>
      <c r="R246" s="21"/>
      <c r="S246" s="93">
        <v>0</v>
      </c>
      <c r="T246" s="94">
        <v>0</v>
      </c>
      <c r="U246" s="90">
        <v>0</v>
      </c>
      <c r="V246" s="90">
        <v>0</v>
      </c>
      <c r="W246" s="90">
        <v>0</v>
      </c>
    </row>
    <row r="247" spans="1:23" ht="15.75" hidden="1" customHeight="1">
      <c r="A247" s="13">
        <v>23</v>
      </c>
      <c r="B247" s="85" t="s">
        <v>238</v>
      </c>
      <c r="C247" s="101" t="s">
        <v>259</v>
      </c>
      <c r="D247" s="87" t="s">
        <v>260</v>
      </c>
      <c r="E247" s="88">
        <v>7</v>
      </c>
      <c r="F247" s="88"/>
      <c r="G247" s="14" t="s">
        <v>31</v>
      </c>
      <c r="H247" s="14" t="s">
        <v>37</v>
      </c>
      <c r="I247" s="13" t="s">
        <v>44</v>
      </c>
      <c r="J247" s="92">
        <v>1</v>
      </c>
      <c r="K247" s="16">
        <v>0</v>
      </c>
      <c r="L247" s="17"/>
      <c r="M247" s="17">
        <f t="shared" si="29"/>
        <v>0</v>
      </c>
      <c r="N247" s="18">
        <v>0</v>
      </c>
      <c r="O247" s="19">
        <f t="shared" si="30"/>
        <v>0</v>
      </c>
      <c r="P247" s="17">
        <v>0</v>
      </c>
      <c r="Q247" s="20" t="e">
        <f t="shared" si="27"/>
        <v>#DIV/0!</v>
      </c>
      <c r="R247" s="21"/>
      <c r="S247" s="93">
        <v>0</v>
      </c>
      <c r="T247" s="94">
        <v>0</v>
      </c>
      <c r="U247" s="90">
        <v>0</v>
      </c>
      <c r="V247" s="90">
        <v>0</v>
      </c>
      <c r="W247" s="90">
        <v>0</v>
      </c>
    </row>
    <row r="248" spans="1:23" ht="15.75" hidden="1" customHeight="1">
      <c r="A248" s="13">
        <v>24</v>
      </c>
      <c r="B248" s="85" t="s">
        <v>238</v>
      </c>
      <c r="C248" s="101" t="s">
        <v>259</v>
      </c>
      <c r="D248" s="87" t="s">
        <v>261</v>
      </c>
      <c r="E248" s="88">
        <v>7</v>
      </c>
      <c r="F248" s="88"/>
      <c r="G248" s="14" t="s">
        <v>31</v>
      </c>
      <c r="H248" s="14" t="s">
        <v>99</v>
      </c>
      <c r="I248" s="13" t="s">
        <v>44</v>
      </c>
      <c r="J248" s="92">
        <v>1</v>
      </c>
      <c r="K248" s="16">
        <v>0</v>
      </c>
      <c r="L248" s="17"/>
      <c r="M248" s="17">
        <f t="shared" si="29"/>
        <v>0</v>
      </c>
      <c r="N248" s="18">
        <v>0</v>
      </c>
      <c r="O248" s="19">
        <f t="shared" si="30"/>
        <v>0</v>
      </c>
      <c r="P248" s="17">
        <v>0</v>
      </c>
      <c r="Q248" s="20" t="e">
        <f t="shared" si="27"/>
        <v>#DIV/0!</v>
      </c>
      <c r="R248" s="21"/>
      <c r="S248" s="93">
        <v>0</v>
      </c>
      <c r="T248" s="94">
        <v>0</v>
      </c>
      <c r="U248" s="90">
        <v>0</v>
      </c>
      <c r="V248" s="90">
        <v>0</v>
      </c>
      <c r="W248" s="90">
        <v>0</v>
      </c>
    </row>
    <row r="249" spans="1:23" ht="15.75" hidden="1" customHeight="1">
      <c r="A249" s="13">
        <v>25</v>
      </c>
      <c r="B249" s="85" t="s">
        <v>238</v>
      </c>
      <c r="C249" s="101" t="s">
        <v>259</v>
      </c>
      <c r="D249" s="91" t="s">
        <v>262</v>
      </c>
      <c r="E249" s="88">
        <v>7</v>
      </c>
      <c r="F249" s="88"/>
      <c r="G249" s="14" t="s">
        <v>31</v>
      </c>
      <c r="H249" s="14" t="s">
        <v>99</v>
      </c>
      <c r="I249" s="13" t="s">
        <v>44</v>
      </c>
      <c r="J249" s="92">
        <v>1</v>
      </c>
      <c r="K249" s="16">
        <v>0</v>
      </c>
      <c r="L249" s="17"/>
      <c r="M249" s="17">
        <f t="shared" si="29"/>
        <v>0</v>
      </c>
      <c r="N249" s="18">
        <v>0</v>
      </c>
      <c r="O249" s="19">
        <f t="shared" si="30"/>
        <v>0</v>
      </c>
      <c r="P249" s="17">
        <v>0</v>
      </c>
      <c r="Q249" s="20" t="e">
        <f t="shared" si="27"/>
        <v>#DIV/0!</v>
      </c>
      <c r="R249" s="21"/>
      <c r="S249" s="93">
        <v>0</v>
      </c>
      <c r="T249" s="94">
        <v>0</v>
      </c>
      <c r="U249" s="90">
        <v>0</v>
      </c>
      <c r="V249" s="90">
        <v>0</v>
      </c>
      <c r="W249" s="90">
        <v>0</v>
      </c>
    </row>
    <row r="250" spans="1:23" ht="15.75" hidden="1" customHeight="1">
      <c r="A250" s="13">
        <v>26</v>
      </c>
      <c r="B250" s="85" t="s">
        <v>238</v>
      </c>
      <c r="C250" s="101" t="s">
        <v>259</v>
      </c>
      <c r="D250" s="102" t="s">
        <v>262</v>
      </c>
      <c r="E250" s="88">
        <v>7</v>
      </c>
      <c r="F250" s="88"/>
      <c r="G250" s="14" t="s">
        <v>31</v>
      </c>
      <c r="H250" s="14" t="s">
        <v>99</v>
      </c>
      <c r="I250" s="13" t="s">
        <v>44</v>
      </c>
      <c r="J250" s="92">
        <v>1</v>
      </c>
      <c r="K250" s="16">
        <v>0</v>
      </c>
      <c r="L250" s="17"/>
      <c r="M250" s="17">
        <f t="shared" si="29"/>
        <v>0</v>
      </c>
      <c r="N250" s="18">
        <v>0</v>
      </c>
      <c r="O250" s="19">
        <f t="shared" si="30"/>
        <v>0</v>
      </c>
      <c r="P250" s="17">
        <v>0</v>
      </c>
      <c r="Q250" s="20" t="e">
        <f t="shared" si="27"/>
        <v>#DIV/0!</v>
      </c>
      <c r="R250" s="21"/>
      <c r="S250" s="93">
        <v>0</v>
      </c>
      <c r="T250" s="94">
        <v>0</v>
      </c>
      <c r="U250" s="90">
        <v>0</v>
      </c>
      <c r="V250" s="90">
        <v>0</v>
      </c>
      <c r="W250" s="90">
        <v>0</v>
      </c>
    </row>
    <row r="251" spans="1:23" ht="15.75" hidden="1" customHeight="1">
      <c r="A251" s="26" t="s">
        <v>238</v>
      </c>
      <c r="B251" s="26"/>
      <c r="C251" s="28"/>
      <c r="D251" s="28" cm="1">
        <f t="array" ref="D251">SUM(1/COUNTIF(D225:D250,D225:D250))</f>
        <v>18</v>
      </c>
      <c r="E251" s="103"/>
      <c r="F251" s="103"/>
      <c r="G251" s="51"/>
      <c r="H251" s="28"/>
      <c r="I251" s="28"/>
      <c r="J251" s="104">
        <f>SUM(J225:J250)</f>
        <v>26</v>
      </c>
      <c r="K251" s="30">
        <f t="shared" ref="K251:P251" si="31">SUM(K225:K250)</f>
        <v>0</v>
      </c>
      <c r="L251" s="30">
        <f t="shared" si="31"/>
        <v>0</v>
      </c>
      <c r="M251" s="30">
        <f t="shared" si="31"/>
        <v>0</v>
      </c>
      <c r="N251" s="30">
        <f t="shared" si="31"/>
        <v>0</v>
      </c>
      <c r="O251" s="30">
        <f t="shared" si="31"/>
        <v>0</v>
      </c>
      <c r="P251" s="30">
        <f t="shared" si="31"/>
        <v>0</v>
      </c>
      <c r="Q251" s="32" t="e">
        <f t="shared" si="27"/>
        <v>#DIV/0!</v>
      </c>
      <c r="R251" s="32" t="e">
        <f>AVERAGE(R225:R250)</f>
        <v>#DIV/0!</v>
      </c>
      <c r="S251" s="33">
        <f>SUM(S225:S250)</f>
        <v>0</v>
      </c>
      <c r="T251" s="33">
        <f>SUM(T225:T250)</f>
        <v>0</v>
      </c>
      <c r="U251" s="33">
        <f>SUM(U225:U250)</f>
        <v>0</v>
      </c>
      <c r="V251" s="33">
        <f>SUM(V225:V250)</f>
        <v>0</v>
      </c>
      <c r="W251" s="33">
        <f>SUM(W225:W250)</f>
        <v>0</v>
      </c>
    </row>
    <row r="252" spans="1:23" ht="15.75" hidden="1" customHeight="1">
      <c r="A252" s="13">
        <v>1</v>
      </c>
      <c r="B252" s="54" t="s">
        <v>263</v>
      </c>
      <c r="C252" s="37" t="s">
        <v>264</v>
      </c>
      <c r="D252" s="54" t="s">
        <v>265</v>
      </c>
      <c r="E252" s="13">
        <v>7</v>
      </c>
      <c r="F252" s="13"/>
      <c r="G252" s="14" t="s">
        <v>31</v>
      </c>
      <c r="H252" s="14" t="s">
        <v>37</v>
      </c>
      <c r="I252" s="13" t="s">
        <v>44</v>
      </c>
      <c r="J252" s="15">
        <v>1</v>
      </c>
      <c r="K252" s="16">
        <v>0</v>
      </c>
      <c r="L252" s="17"/>
      <c r="M252" s="17">
        <f t="shared" ref="M252:M303" si="32">K252+L252</f>
        <v>0</v>
      </c>
      <c r="N252" s="18">
        <v>0</v>
      </c>
      <c r="O252" s="19">
        <f t="shared" ref="O252:O303" si="33">M252-N252</f>
        <v>0</v>
      </c>
      <c r="P252" s="17">
        <v>0</v>
      </c>
      <c r="Q252" s="20" t="e">
        <f t="shared" si="27"/>
        <v>#DIV/0!</v>
      </c>
      <c r="R252" s="21"/>
      <c r="S252" s="72">
        <v>0</v>
      </c>
      <c r="T252" s="72">
        <v>0</v>
      </c>
      <c r="U252" s="62">
        <v>0</v>
      </c>
      <c r="V252" s="62">
        <v>0</v>
      </c>
      <c r="W252" s="62">
        <v>0</v>
      </c>
    </row>
    <row r="253" spans="1:23" ht="15.75" hidden="1" customHeight="1">
      <c r="A253" s="13">
        <v>2</v>
      </c>
      <c r="B253" s="54" t="s">
        <v>263</v>
      </c>
      <c r="C253" s="37" t="s">
        <v>264</v>
      </c>
      <c r="D253" s="54" t="s">
        <v>266</v>
      </c>
      <c r="E253" s="13">
        <v>7</v>
      </c>
      <c r="F253" s="13"/>
      <c r="G253" s="14" t="s">
        <v>31</v>
      </c>
      <c r="H253" s="14" t="s">
        <v>37</v>
      </c>
      <c r="I253" s="13" t="s">
        <v>44</v>
      </c>
      <c r="J253" s="15">
        <v>1</v>
      </c>
      <c r="K253" s="16">
        <v>0</v>
      </c>
      <c r="L253" s="17"/>
      <c r="M253" s="17">
        <f t="shared" si="32"/>
        <v>0</v>
      </c>
      <c r="N253" s="18">
        <v>0</v>
      </c>
      <c r="O253" s="19">
        <f t="shared" si="33"/>
        <v>0</v>
      </c>
      <c r="P253" s="17">
        <v>0</v>
      </c>
      <c r="Q253" s="20" t="e">
        <f t="shared" si="27"/>
        <v>#DIV/0!</v>
      </c>
      <c r="R253" s="21"/>
      <c r="S253" s="72">
        <v>0</v>
      </c>
      <c r="T253" s="72">
        <v>0</v>
      </c>
      <c r="U253" s="62">
        <v>0</v>
      </c>
      <c r="V253" s="62">
        <v>0</v>
      </c>
      <c r="W253" s="62">
        <v>0</v>
      </c>
    </row>
    <row r="254" spans="1:23" ht="15.75" hidden="1" customHeight="1">
      <c r="A254" s="13">
        <v>3</v>
      </c>
      <c r="B254" s="54" t="s">
        <v>263</v>
      </c>
      <c r="C254" s="37" t="s">
        <v>264</v>
      </c>
      <c r="D254" s="54" t="s">
        <v>267</v>
      </c>
      <c r="E254" s="13">
        <v>7</v>
      </c>
      <c r="F254" s="13"/>
      <c r="G254" s="14" t="s">
        <v>31</v>
      </c>
      <c r="H254" s="14" t="s">
        <v>37</v>
      </c>
      <c r="I254" s="13" t="s">
        <v>44</v>
      </c>
      <c r="J254" s="15">
        <v>1</v>
      </c>
      <c r="K254" s="16">
        <v>0</v>
      </c>
      <c r="L254" s="17"/>
      <c r="M254" s="17">
        <f t="shared" si="32"/>
        <v>0</v>
      </c>
      <c r="N254" s="18">
        <v>0</v>
      </c>
      <c r="O254" s="19">
        <f t="shared" si="33"/>
        <v>0</v>
      </c>
      <c r="P254" s="17">
        <v>0</v>
      </c>
      <c r="Q254" s="20" t="e">
        <f t="shared" si="27"/>
        <v>#DIV/0!</v>
      </c>
      <c r="R254" s="21"/>
      <c r="S254" s="72">
        <v>0</v>
      </c>
      <c r="T254" s="72">
        <v>0</v>
      </c>
      <c r="U254" s="62">
        <v>0</v>
      </c>
      <c r="V254" s="62">
        <v>0</v>
      </c>
      <c r="W254" s="62">
        <v>0</v>
      </c>
    </row>
    <row r="255" spans="1:23" ht="15.75" hidden="1" customHeight="1">
      <c r="A255" s="13">
        <v>4</v>
      </c>
      <c r="B255" s="54" t="s">
        <v>263</v>
      </c>
      <c r="C255" s="37" t="s">
        <v>264</v>
      </c>
      <c r="D255" s="54" t="s">
        <v>268</v>
      </c>
      <c r="E255" s="13">
        <v>7</v>
      </c>
      <c r="F255" s="13"/>
      <c r="G255" s="14" t="s">
        <v>31</v>
      </c>
      <c r="H255" s="14" t="s">
        <v>37</v>
      </c>
      <c r="I255" s="13" t="s">
        <v>44</v>
      </c>
      <c r="J255" s="15">
        <v>1</v>
      </c>
      <c r="K255" s="16">
        <v>0</v>
      </c>
      <c r="L255" s="17"/>
      <c r="M255" s="17">
        <f t="shared" si="32"/>
        <v>0</v>
      </c>
      <c r="N255" s="18">
        <v>0</v>
      </c>
      <c r="O255" s="19">
        <f t="shared" si="33"/>
        <v>0</v>
      </c>
      <c r="P255" s="17">
        <v>0</v>
      </c>
      <c r="Q255" s="20" t="e">
        <f t="shared" si="27"/>
        <v>#DIV/0!</v>
      </c>
      <c r="R255" s="21"/>
      <c r="S255" s="72">
        <v>0</v>
      </c>
      <c r="T255" s="72">
        <v>0</v>
      </c>
      <c r="U255" s="62">
        <v>0</v>
      </c>
      <c r="V255" s="62">
        <v>0</v>
      </c>
      <c r="W255" s="62">
        <v>0</v>
      </c>
    </row>
    <row r="256" spans="1:23" ht="15.75" hidden="1" customHeight="1">
      <c r="A256" s="13">
        <v>5</v>
      </c>
      <c r="B256" s="54" t="s">
        <v>263</v>
      </c>
      <c r="C256" s="37" t="s">
        <v>264</v>
      </c>
      <c r="D256" s="54" t="s">
        <v>269</v>
      </c>
      <c r="E256" s="13">
        <v>7</v>
      </c>
      <c r="F256" s="13"/>
      <c r="G256" s="14" t="s">
        <v>31</v>
      </c>
      <c r="H256" s="14" t="s">
        <v>37</v>
      </c>
      <c r="I256" s="13" t="s">
        <v>44</v>
      </c>
      <c r="J256" s="15">
        <v>1</v>
      </c>
      <c r="K256" s="16">
        <v>0</v>
      </c>
      <c r="L256" s="17"/>
      <c r="M256" s="17">
        <f t="shared" si="32"/>
        <v>0</v>
      </c>
      <c r="N256" s="18">
        <v>0</v>
      </c>
      <c r="O256" s="19">
        <f t="shared" si="33"/>
        <v>0</v>
      </c>
      <c r="P256" s="17">
        <v>0</v>
      </c>
      <c r="Q256" s="20" t="e">
        <f t="shared" si="27"/>
        <v>#DIV/0!</v>
      </c>
      <c r="R256" s="21"/>
      <c r="S256" s="72">
        <v>0</v>
      </c>
      <c r="T256" s="72">
        <v>0</v>
      </c>
      <c r="U256" s="62">
        <v>0</v>
      </c>
      <c r="V256" s="62">
        <v>0</v>
      </c>
      <c r="W256" s="62">
        <v>0</v>
      </c>
    </row>
    <row r="257" spans="1:23" ht="15.75" hidden="1" customHeight="1">
      <c r="A257" s="13">
        <v>6</v>
      </c>
      <c r="B257" s="54" t="s">
        <v>263</v>
      </c>
      <c r="C257" s="37" t="s">
        <v>264</v>
      </c>
      <c r="D257" s="54" t="s">
        <v>270</v>
      </c>
      <c r="E257" s="13">
        <v>7</v>
      </c>
      <c r="F257" s="13"/>
      <c r="G257" s="14" t="s">
        <v>31</v>
      </c>
      <c r="H257" s="14" t="s">
        <v>37</v>
      </c>
      <c r="I257" s="13" t="s">
        <v>44</v>
      </c>
      <c r="J257" s="15">
        <v>1</v>
      </c>
      <c r="K257" s="16">
        <v>0</v>
      </c>
      <c r="L257" s="17"/>
      <c r="M257" s="17">
        <f t="shared" si="32"/>
        <v>0</v>
      </c>
      <c r="N257" s="18">
        <v>0</v>
      </c>
      <c r="O257" s="19">
        <f t="shared" si="33"/>
        <v>0</v>
      </c>
      <c r="P257" s="17">
        <v>0</v>
      </c>
      <c r="Q257" s="20" t="e">
        <f t="shared" si="27"/>
        <v>#DIV/0!</v>
      </c>
      <c r="R257" s="21"/>
      <c r="S257" s="72">
        <v>0</v>
      </c>
      <c r="T257" s="72">
        <v>0</v>
      </c>
      <c r="U257" s="62">
        <v>0</v>
      </c>
      <c r="V257" s="62">
        <v>0</v>
      </c>
      <c r="W257" s="62">
        <v>0</v>
      </c>
    </row>
    <row r="258" spans="1:23" ht="15.75" hidden="1" customHeight="1">
      <c r="A258" s="13">
        <v>7</v>
      </c>
      <c r="B258" s="54" t="s">
        <v>263</v>
      </c>
      <c r="C258" s="37" t="s">
        <v>264</v>
      </c>
      <c r="D258" s="54" t="s">
        <v>271</v>
      </c>
      <c r="E258" s="13">
        <v>7</v>
      </c>
      <c r="F258" s="13"/>
      <c r="G258" s="14" t="s">
        <v>31</v>
      </c>
      <c r="H258" s="14" t="s">
        <v>37</v>
      </c>
      <c r="I258" s="13" t="s">
        <v>44</v>
      </c>
      <c r="J258" s="15">
        <v>1</v>
      </c>
      <c r="K258" s="16">
        <v>0</v>
      </c>
      <c r="L258" s="17"/>
      <c r="M258" s="17">
        <f t="shared" si="32"/>
        <v>0</v>
      </c>
      <c r="N258" s="18">
        <v>0</v>
      </c>
      <c r="O258" s="19">
        <f t="shared" si="33"/>
        <v>0</v>
      </c>
      <c r="P258" s="17">
        <v>0</v>
      </c>
      <c r="Q258" s="20" t="e">
        <f t="shared" si="27"/>
        <v>#DIV/0!</v>
      </c>
      <c r="R258" s="21"/>
      <c r="S258" s="72">
        <v>0</v>
      </c>
      <c r="T258" s="72">
        <v>0</v>
      </c>
      <c r="U258" s="62">
        <v>0</v>
      </c>
      <c r="V258" s="62">
        <v>0</v>
      </c>
      <c r="W258" s="62">
        <v>0</v>
      </c>
    </row>
    <row r="259" spans="1:23" ht="15.75" hidden="1" customHeight="1">
      <c r="A259" s="13">
        <v>8</v>
      </c>
      <c r="B259" s="54" t="s">
        <v>263</v>
      </c>
      <c r="C259" s="37" t="s">
        <v>264</v>
      </c>
      <c r="D259" s="54" t="s">
        <v>272</v>
      </c>
      <c r="E259" s="13">
        <v>7</v>
      </c>
      <c r="F259" s="13"/>
      <c r="G259" s="14" t="s">
        <v>31</v>
      </c>
      <c r="H259" s="14" t="s">
        <v>37</v>
      </c>
      <c r="I259" s="13" t="s">
        <v>44</v>
      </c>
      <c r="J259" s="15">
        <v>1</v>
      </c>
      <c r="K259" s="16">
        <v>0</v>
      </c>
      <c r="L259" s="17"/>
      <c r="M259" s="17">
        <f t="shared" si="32"/>
        <v>0</v>
      </c>
      <c r="N259" s="18">
        <v>0</v>
      </c>
      <c r="O259" s="19">
        <f t="shared" si="33"/>
        <v>0</v>
      </c>
      <c r="P259" s="17">
        <v>0</v>
      </c>
      <c r="Q259" s="20" t="e">
        <f t="shared" si="27"/>
        <v>#DIV/0!</v>
      </c>
      <c r="R259" s="21"/>
      <c r="S259" s="72">
        <v>0</v>
      </c>
      <c r="T259" s="72">
        <v>0</v>
      </c>
      <c r="U259" s="62">
        <v>0</v>
      </c>
      <c r="V259" s="62">
        <v>0</v>
      </c>
      <c r="W259" s="62">
        <v>0</v>
      </c>
    </row>
    <row r="260" spans="1:23" ht="15.75" hidden="1" customHeight="1">
      <c r="A260" s="13">
        <v>9</v>
      </c>
      <c r="B260" s="54" t="s">
        <v>263</v>
      </c>
      <c r="C260" s="37" t="s">
        <v>264</v>
      </c>
      <c r="D260" s="54" t="s">
        <v>273</v>
      </c>
      <c r="E260" s="13">
        <v>7</v>
      </c>
      <c r="F260" s="13"/>
      <c r="G260" s="14" t="s">
        <v>31</v>
      </c>
      <c r="H260" s="14" t="s">
        <v>37</v>
      </c>
      <c r="I260" s="13" t="s">
        <v>44</v>
      </c>
      <c r="J260" s="15">
        <v>1</v>
      </c>
      <c r="K260" s="16">
        <v>0</v>
      </c>
      <c r="L260" s="17"/>
      <c r="M260" s="17">
        <f t="shared" si="32"/>
        <v>0</v>
      </c>
      <c r="N260" s="18">
        <v>0</v>
      </c>
      <c r="O260" s="19">
        <f t="shared" si="33"/>
        <v>0</v>
      </c>
      <c r="P260" s="17">
        <v>0</v>
      </c>
      <c r="Q260" s="20" t="e">
        <f t="shared" si="27"/>
        <v>#DIV/0!</v>
      </c>
      <c r="R260" s="21"/>
      <c r="S260" s="72">
        <v>0</v>
      </c>
      <c r="T260" s="72">
        <v>0</v>
      </c>
      <c r="U260" s="62">
        <v>0</v>
      </c>
      <c r="V260" s="62">
        <v>0</v>
      </c>
      <c r="W260" s="62">
        <v>0</v>
      </c>
    </row>
    <row r="261" spans="1:23" ht="15.75" hidden="1" customHeight="1">
      <c r="A261" s="13">
        <v>10</v>
      </c>
      <c r="B261" s="54" t="s">
        <v>263</v>
      </c>
      <c r="C261" s="37" t="s">
        <v>264</v>
      </c>
      <c r="D261" s="54" t="s">
        <v>274</v>
      </c>
      <c r="E261" s="13">
        <v>7</v>
      </c>
      <c r="F261" s="13"/>
      <c r="G261" s="14" t="s">
        <v>31</v>
      </c>
      <c r="H261" s="14" t="s">
        <v>37</v>
      </c>
      <c r="I261" s="13" t="s">
        <v>44</v>
      </c>
      <c r="J261" s="15">
        <v>1</v>
      </c>
      <c r="K261" s="16">
        <v>0</v>
      </c>
      <c r="L261" s="17"/>
      <c r="M261" s="17">
        <f t="shared" si="32"/>
        <v>0</v>
      </c>
      <c r="N261" s="18">
        <v>0</v>
      </c>
      <c r="O261" s="19">
        <f t="shared" si="33"/>
        <v>0</v>
      </c>
      <c r="P261" s="17">
        <v>0</v>
      </c>
      <c r="Q261" s="20" t="e">
        <f t="shared" si="27"/>
        <v>#DIV/0!</v>
      </c>
      <c r="R261" s="21"/>
      <c r="S261" s="72">
        <v>0</v>
      </c>
      <c r="T261" s="72">
        <v>0</v>
      </c>
      <c r="U261" s="62">
        <v>0</v>
      </c>
      <c r="V261" s="62">
        <v>0</v>
      </c>
      <c r="W261" s="62">
        <v>0</v>
      </c>
    </row>
    <row r="262" spans="1:23" ht="15.75" hidden="1" customHeight="1">
      <c r="A262" s="13">
        <v>11</v>
      </c>
      <c r="B262" s="54" t="s">
        <v>263</v>
      </c>
      <c r="C262" s="37" t="s">
        <v>264</v>
      </c>
      <c r="D262" s="54" t="s">
        <v>275</v>
      </c>
      <c r="E262" s="13">
        <v>7</v>
      </c>
      <c r="F262" s="13"/>
      <c r="G262" s="14" t="s">
        <v>31</v>
      </c>
      <c r="H262" s="14" t="s">
        <v>37</v>
      </c>
      <c r="I262" s="13" t="s">
        <v>44</v>
      </c>
      <c r="J262" s="15">
        <v>1</v>
      </c>
      <c r="K262" s="16">
        <v>0</v>
      </c>
      <c r="L262" s="17"/>
      <c r="M262" s="17">
        <f t="shared" si="32"/>
        <v>0</v>
      </c>
      <c r="N262" s="18">
        <v>0</v>
      </c>
      <c r="O262" s="19">
        <f t="shared" si="33"/>
        <v>0</v>
      </c>
      <c r="P262" s="17">
        <v>0</v>
      </c>
      <c r="Q262" s="20" t="e">
        <f t="shared" si="27"/>
        <v>#DIV/0!</v>
      </c>
      <c r="R262" s="21"/>
      <c r="S262" s="72">
        <v>0</v>
      </c>
      <c r="T262" s="72">
        <v>0</v>
      </c>
      <c r="U262" s="62">
        <v>0</v>
      </c>
      <c r="V262" s="62">
        <v>0</v>
      </c>
      <c r="W262" s="62">
        <v>0</v>
      </c>
    </row>
    <row r="263" spans="1:23" ht="15.75" hidden="1" customHeight="1">
      <c r="A263" s="13">
        <v>12</v>
      </c>
      <c r="B263" s="54" t="s">
        <v>263</v>
      </c>
      <c r="C263" s="37" t="s">
        <v>264</v>
      </c>
      <c r="D263" s="54" t="s">
        <v>276</v>
      </c>
      <c r="E263" s="13">
        <v>7</v>
      </c>
      <c r="F263" s="13"/>
      <c r="G263" s="14" t="s">
        <v>31</v>
      </c>
      <c r="H263" s="14" t="s">
        <v>37</v>
      </c>
      <c r="I263" s="13" t="s">
        <v>44</v>
      </c>
      <c r="J263" s="15">
        <v>1</v>
      </c>
      <c r="K263" s="16">
        <v>0</v>
      </c>
      <c r="L263" s="17"/>
      <c r="M263" s="17">
        <f t="shared" si="32"/>
        <v>0</v>
      </c>
      <c r="N263" s="18">
        <v>0</v>
      </c>
      <c r="O263" s="19">
        <f t="shared" si="33"/>
        <v>0</v>
      </c>
      <c r="P263" s="17">
        <v>0</v>
      </c>
      <c r="Q263" s="20" t="e">
        <f t="shared" si="27"/>
        <v>#DIV/0!</v>
      </c>
      <c r="R263" s="21"/>
      <c r="S263" s="72">
        <v>0</v>
      </c>
      <c r="T263" s="72">
        <v>0</v>
      </c>
      <c r="U263" s="62">
        <v>0</v>
      </c>
      <c r="V263" s="62">
        <v>0</v>
      </c>
      <c r="W263" s="62">
        <v>0</v>
      </c>
    </row>
    <row r="264" spans="1:23" ht="15.75" hidden="1" customHeight="1">
      <c r="A264" s="13">
        <v>13</v>
      </c>
      <c r="B264" s="54" t="s">
        <v>263</v>
      </c>
      <c r="C264" s="37" t="s">
        <v>277</v>
      </c>
      <c r="D264" s="54" t="s">
        <v>278</v>
      </c>
      <c r="E264" s="13">
        <v>7</v>
      </c>
      <c r="F264" s="13"/>
      <c r="G264" s="14" t="s">
        <v>49</v>
      </c>
      <c r="H264" s="14" t="s">
        <v>50</v>
      </c>
      <c r="I264" s="13" t="s">
        <v>44</v>
      </c>
      <c r="J264" s="15">
        <v>1</v>
      </c>
      <c r="K264" s="16">
        <v>0</v>
      </c>
      <c r="L264" s="17"/>
      <c r="M264" s="17">
        <f t="shared" si="32"/>
        <v>0</v>
      </c>
      <c r="N264" s="18">
        <v>0</v>
      </c>
      <c r="O264" s="19">
        <f t="shared" si="33"/>
        <v>0</v>
      </c>
      <c r="P264" s="17">
        <v>0</v>
      </c>
      <c r="Q264" s="20" t="e">
        <f t="shared" si="27"/>
        <v>#DIV/0!</v>
      </c>
      <c r="R264" s="21"/>
      <c r="S264" s="72">
        <v>0</v>
      </c>
      <c r="T264" s="72">
        <v>0</v>
      </c>
      <c r="U264" s="62">
        <v>0</v>
      </c>
      <c r="V264" s="62">
        <v>0</v>
      </c>
      <c r="W264" s="62">
        <v>0</v>
      </c>
    </row>
    <row r="265" spans="1:23" ht="15.75" hidden="1" customHeight="1">
      <c r="A265" s="13">
        <v>14</v>
      </c>
      <c r="B265" s="54" t="s">
        <v>263</v>
      </c>
      <c r="C265" s="37" t="s">
        <v>277</v>
      </c>
      <c r="D265" s="54" t="s">
        <v>279</v>
      </c>
      <c r="E265" s="13">
        <v>7</v>
      </c>
      <c r="F265" s="13"/>
      <c r="G265" s="14" t="s">
        <v>31</v>
      </c>
      <c r="H265" s="14" t="s">
        <v>37</v>
      </c>
      <c r="I265" s="13" t="s">
        <v>44</v>
      </c>
      <c r="J265" s="15">
        <v>1</v>
      </c>
      <c r="K265" s="16">
        <v>0</v>
      </c>
      <c r="L265" s="17"/>
      <c r="M265" s="17">
        <f t="shared" si="32"/>
        <v>0</v>
      </c>
      <c r="N265" s="18">
        <v>0</v>
      </c>
      <c r="O265" s="19">
        <f t="shared" si="33"/>
        <v>0</v>
      </c>
      <c r="P265" s="17">
        <v>0</v>
      </c>
      <c r="Q265" s="20" t="e">
        <f t="shared" si="27"/>
        <v>#DIV/0!</v>
      </c>
      <c r="R265" s="21"/>
      <c r="S265" s="72">
        <v>0</v>
      </c>
      <c r="T265" s="72">
        <v>0</v>
      </c>
      <c r="U265" s="62">
        <v>0</v>
      </c>
      <c r="V265" s="62">
        <v>0</v>
      </c>
      <c r="W265" s="62">
        <v>0</v>
      </c>
    </row>
    <row r="266" spans="1:23" ht="15.75" hidden="1" customHeight="1">
      <c r="A266" s="13">
        <v>15</v>
      </c>
      <c r="B266" s="54" t="s">
        <v>263</v>
      </c>
      <c r="C266" s="37" t="s">
        <v>277</v>
      </c>
      <c r="D266" s="54" t="s">
        <v>280</v>
      </c>
      <c r="E266" s="13">
        <v>7</v>
      </c>
      <c r="F266" s="13"/>
      <c r="G266" s="14" t="s">
        <v>31</v>
      </c>
      <c r="H266" s="14" t="s">
        <v>37</v>
      </c>
      <c r="I266" s="13" t="s">
        <v>44</v>
      </c>
      <c r="J266" s="15">
        <v>1</v>
      </c>
      <c r="K266" s="16">
        <v>0</v>
      </c>
      <c r="L266" s="17"/>
      <c r="M266" s="17">
        <f t="shared" si="32"/>
        <v>0</v>
      </c>
      <c r="N266" s="18">
        <v>0</v>
      </c>
      <c r="O266" s="19">
        <f t="shared" si="33"/>
        <v>0</v>
      </c>
      <c r="P266" s="17">
        <v>0</v>
      </c>
      <c r="Q266" s="20" t="e">
        <f t="shared" si="27"/>
        <v>#DIV/0!</v>
      </c>
      <c r="R266" s="21"/>
      <c r="S266" s="72">
        <v>0</v>
      </c>
      <c r="T266" s="72">
        <v>0</v>
      </c>
      <c r="U266" s="62">
        <v>0</v>
      </c>
      <c r="V266" s="62">
        <v>0</v>
      </c>
      <c r="W266" s="62">
        <v>0</v>
      </c>
    </row>
    <row r="267" spans="1:23" ht="15.75" hidden="1" customHeight="1">
      <c r="A267" s="13">
        <v>16</v>
      </c>
      <c r="B267" s="54" t="s">
        <v>263</v>
      </c>
      <c r="C267" s="37" t="s">
        <v>277</v>
      </c>
      <c r="D267" s="54" t="s">
        <v>281</v>
      </c>
      <c r="E267" s="13">
        <v>7</v>
      </c>
      <c r="F267" s="13"/>
      <c r="G267" s="14" t="s">
        <v>31</v>
      </c>
      <c r="H267" s="14" t="s">
        <v>37</v>
      </c>
      <c r="I267" s="13" t="s">
        <v>44</v>
      </c>
      <c r="J267" s="15">
        <v>1</v>
      </c>
      <c r="K267" s="16">
        <v>0</v>
      </c>
      <c r="L267" s="17"/>
      <c r="M267" s="17">
        <f t="shared" si="32"/>
        <v>0</v>
      </c>
      <c r="N267" s="18">
        <v>0</v>
      </c>
      <c r="O267" s="19">
        <f t="shared" si="33"/>
        <v>0</v>
      </c>
      <c r="P267" s="17">
        <v>0</v>
      </c>
      <c r="Q267" s="20" t="e">
        <f t="shared" si="27"/>
        <v>#DIV/0!</v>
      </c>
      <c r="R267" s="21"/>
      <c r="S267" s="72">
        <v>0</v>
      </c>
      <c r="T267" s="72">
        <v>0</v>
      </c>
      <c r="U267" s="62">
        <v>0</v>
      </c>
      <c r="V267" s="62">
        <v>0</v>
      </c>
      <c r="W267" s="62">
        <v>0</v>
      </c>
    </row>
    <row r="268" spans="1:23" ht="15.75" hidden="1" customHeight="1">
      <c r="A268" s="13">
        <v>17</v>
      </c>
      <c r="B268" s="54" t="s">
        <v>263</v>
      </c>
      <c r="C268" s="37" t="s">
        <v>277</v>
      </c>
      <c r="D268" s="54" t="s">
        <v>282</v>
      </c>
      <c r="E268" s="13">
        <v>7</v>
      </c>
      <c r="F268" s="13"/>
      <c r="G268" s="14" t="s">
        <v>31</v>
      </c>
      <c r="H268" s="14" t="s">
        <v>37</v>
      </c>
      <c r="I268" s="13" t="s">
        <v>44</v>
      </c>
      <c r="J268" s="15">
        <v>1</v>
      </c>
      <c r="K268" s="16">
        <v>0</v>
      </c>
      <c r="L268" s="17"/>
      <c r="M268" s="17">
        <f t="shared" si="32"/>
        <v>0</v>
      </c>
      <c r="N268" s="18">
        <v>0</v>
      </c>
      <c r="O268" s="19">
        <f t="shared" si="33"/>
        <v>0</v>
      </c>
      <c r="P268" s="17">
        <v>0</v>
      </c>
      <c r="Q268" s="20" t="e">
        <f t="shared" si="27"/>
        <v>#DIV/0!</v>
      </c>
      <c r="R268" s="21"/>
      <c r="S268" s="72">
        <v>0</v>
      </c>
      <c r="T268" s="72">
        <v>0</v>
      </c>
      <c r="U268" s="62">
        <v>0</v>
      </c>
      <c r="V268" s="62">
        <v>0</v>
      </c>
      <c r="W268" s="62">
        <v>0</v>
      </c>
    </row>
    <row r="269" spans="1:23" ht="15.75" hidden="1" customHeight="1">
      <c r="A269" s="13">
        <v>18</v>
      </c>
      <c r="B269" s="54" t="s">
        <v>263</v>
      </c>
      <c r="C269" s="37" t="s">
        <v>277</v>
      </c>
      <c r="D269" s="54" t="s">
        <v>283</v>
      </c>
      <c r="E269" s="13">
        <v>7</v>
      </c>
      <c r="F269" s="13"/>
      <c r="G269" s="14" t="s">
        <v>31</v>
      </c>
      <c r="H269" s="14" t="s">
        <v>37</v>
      </c>
      <c r="I269" s="13" t="s">
        <v>44</v>
      </c>
      <c r="J269" s="15">
        <v>1</v>
      </c>
      <c r="K269" s="16">
        <v>0</v>
      </c>
      <c r="L269" s="17"/>
      <c r="M269" s="17">
        <f t="shared" si="32"/>
        <v>0</v>
      </c>
      <c r="N269" s="18">
        <v>0</v>
      </c>
      <c r="O269" s="19">
        <f t="shared" si="33"/>
        <v>0</v>
      </c>
      <c r="P269" s="17">
        <v>0</v>
      </c>
      <c r="Q269" s="20" t="e">
        <f t="shared" si="27"/>
        <v>#DIV/0!</v>
      </c>
      <c r="R269" s="21"/>
      <c r="S269" s="72">
        <v>0</v>
      </c>
      <c r="T269" s="72">
        <v>0</v>
      </c>
      <c r="U269" s="62">
        <v>0</v>
      </c>
      <c r="V269" s="62">
        <v>0</v>
      </c>
      <c r="W269" s="62">
        <v>0</v>
      </c>
    </row>
    <row r="270" spans="1:23" ht="15.75" hidden="1" customHeight="1">
      <c r="A270" s="13">
        <v>19</v>
      </c>
      <c r="B270" s="54" t="s">
        <v>263</v>
      </c>
      <c r="C270" s="37" t="s">
        <v>277</v>
      </c>
      <c r="D270" s="14" t="s">
        <v>284</v>
      </c>
      <c r="E270" s="13">
        <v>7</v>
      </c>
      <c r="F270" s="13"/>
      <c r="G270" s="14" t="s">
        <v>31</v>
      </c>
      <c r="H270" s="14" t="s">
        <v>37</v>
      </c>
      <c r="I270" s="13" t="s">
        <v>44</v>
      </c>
      <c r="J270" s="15">
        <v>1</v>
      </c>
      <c r="K270" s="16">
        <v>0</v>
      </c>
      <c r="L270" s="17"/>
      <c r="M270" s="17">
        <f t="shared" si="32"/>
        <v>0</v>
      </c>
      <c r="N270" s="18">
        <v>0</v>
      </c>
      <c r="O270" s="19">
        <f t="shared" si="33"/>
        <v>0</v>
      </c>
      <c r="P270" s="17">
        <v>0</v>
      </c>
      <c r="Q270" s="20" t="e">
        <f t="shared" si="27"/>
        <v>#DIV/0!</v>
      </c>
      <c r="R270" s="21"/>
      <c r="S270" s="72">
        <v>0</v>
      </c>
      <c r="T270" s="72">
        <v>0</v>
      </c>
      <c r="U270" s="62">
        <v>0</v>
      </c>
      <c r="V270" s="62">
        <v>0</v>
      </c>
      <c r="W270" s="62">
        <v>0</v>
      </c>
    </row>
    <row r="271" spans="1:23" ht="15.75" hidden="1" customHeight="1">
      <c r="A271" s="13">
        <v>20</v>
      </c>
      <c r="B271" s="54" t="s">
        <v>263</v>
      </c>
      <c r="C271" s="37" t="s">
        <v>277</v>
      </c>
      <c r="D271" s="14" t="s">
        <v>285</v>
      </c>
      <c r="E271" s="13">
        <v>7</v>
      </c>
      <c r="F271" s="13"/>
      <c r="G271" s="14" t="s">
        <v>31</v>
      </c>
      <c r="H271" s="14" t="s">
        <v>37</v>
      </c>
      <c r="I271" s="13" t="s">
        <v>44</v>
      </c>
      <c r="J271" s="15">
        <v>1</v>
      </c>
      <c r="K271" s="16">
        <v>0</v>
      </c>
      <c r="L271" s="17"/>
      <c r="M271" s="17">
        <f t="shared" si="32"/>
        <v>0</v>
      </c>
      <c r="N271" s="18">
        <v>0</v>
      </c>
      <c r="O271" s="19">
        <f t="shared" si="33"/>
        <v>0</v>
      </c>
      <c r="P271" s="17">
        <v>0</v>
      </c>
      <c r="Q271" s="20" t="e">
        <f t="shared" si="27"/>
        <v>#DIV/0!</v>
      </c>
      <c r="R271" s="21"/>
      <c r="S271" s="72">
        <v>0</v>
      </c>
      <c r="T271" s="72">
        <v>0</v>
      </c>
      <c r="U271" s="62">
        <v>0</v>
      </c>
      <c r="V271" s="62">
        <v>0</v>
      </c>
      <c r="W271" s="62">
        <v>0</v>
      </c>
    </row>
    <row r="272" spans="1:23" ht="15.75" hidden="1" customHeight="1">
      <c r="A272" s="13">
        <v>21</v>
      </c>
      <c r="B272" s="54" t="s">
        <v>263</v>
      </c>
      <c r="C272" s="37" t="s">
        <v>277</v>
      </c>
      <c r="D272" s="14" t="s">
        <v>286</v>
      </c>
      <c r="E272" s="13">
        <v>7</v>
      </c>
      <c r="F272" s="13"/>
      <c r="G272" s="14" t="s">
        <v>31</v>
      </c>
      <c r="H272" s="14" t="s">
        <v>37</v>
      </c>
      <c r="I272" s="13" t="s">
        <v>44</v>
      </c>
      <c r="J272" s="15">
        <v>1</v>
      </c>
      <c r="K272" s="16">
        <v>0</v>
      </c>
      <c r="L272" s="17"/>
      <c r="M272" s="17">
        <f t="shared" si="32"/>
        <v>0</v>
      </c>
      <c r="N272" s="18">
        <v>0</v>
      </c>
      <c r="O272" s="19">
        <f t="shared" si="33"/>
        <v>0</v>
      </c>
      <c r="P272" s="17">
        <v>0</v>
      </c>
      <c r="Q272" s="20" t="e">
        <f t="shared" si="27"/>
        <v>#DIV/0!</v>
      </c>
      <c r="R272" s="21"/>
      <c r="S272" s="72">
        <v>0</v>
      </c>
      <c r="T272" s="72">
        <v>0</v>
      </c>
      <c r="U272" s="62">
        <v>0</v>
      </c>
      <c r="V272" s="62">
        <v>0</v>
      </c>
      <c r="W272" s="62">
        <v>0</v>
      </c>
    </row>
    <row r="273" spans="1:23" ht="15.75" hidden="1" customHeight="1">
      <c r="A273" s="13">
        <v>22</v>
      </c>
      <c r="B273" s="54" t="s">
        <v>263</v>
      </c>
      <c r="C273" s="37" t="s">
        <v>277</v>
      </c>
      <c r="D273" s="14" t="s">
        <v>287</v>
      </c>
      <c r="E273" s="13">
        <v>7</v>
      </c>
      <c r="F273" s="13"/>
      <c r="G273" s="14" t="s">
        <v>31</v>
      </c>
      <c r="H273" s="14" t="s">
        <v>37</v>
      </c>
      <c r="I273" s="13" t="s">
        <v>44</v>
      </c>
      <c r="J273" s="15">
        <v>1</v>
      </c>
      <c r="K273" s="16">
        <v>0</v>
      </c>
      <c r="L273" s="17"/>
      <c r="M273" s="17">
        <f t="shared" si="32"/>
        <v>0</v>
      </c>
      <c r="N273" s="18">
        <v>0</v>
      </c>
      <c r="O273" s="19">
        <f t="shared" si="33"/>
        <v>0</v>
      </c>
      <c r="P273" s="17">
        <v>0</v>
      </c>
      <c r="Q273" s="20" t="e">
        <f t="shared" ref="Q273:Q336" si="34">N273/M273</f>
        <v>#DIV/0!</v>
      </c>
      <c r="R273" s="21"/>
      <c r="S273" s="72">
        <v>0</v>
      </c>
      <c r="T273" s="72">
        <v>0</v>
      </c>
      <c r="U273" s="62">
        <v>0</v>
      </c>
      <c r="V273" s="62">
        <v>0</v>
      </c>
      <c r="W273" s="62">
        <v>0</v>
      </c>
    </row>
    <row r="274" spans="1:23" ht="15.75" hidden="1" customHeight="1">
      <c r="A274" s="13">
        <v>23</v>
      </c>
      <c r="B274" s="54" t="s">
        <v>263</v>
      </c>
      <c r="C274" s="37" t="s">
        <v>288</v>
      </c>
      <c r="D274" s="14" t="s">
        <v>289</v>
      </c>
      <c r="E274" s="13">
        <v>7</v>
      </c>
      <c r="F274" s="13"/>
      <c r="G274" s="14" t="s">
        <v>31</v>
      </c>
      <c r="H274" s="14" t="s">
        <v>37</v>
      </c>
      <c r="I274" s="13" t="s">
        <v>44</v>
      </c>
      <c r="J274" s="15">
        <v>1</v>
      </c>
      <c r="K274" s="16">
        <v>0</v>
      </c>
      <c r="L274" s="17"/>
      <c r="M274" s="17">
        <f t="shared" si="32"/>
        <v>0</v>
      </c>
      <c r="N274" s="18">
        <v>0</v>
      </c>
      <c r="O274" s="19">
        <f t="shared" si="33"/>
        <v>0</v>
      </c>
      <c r="P274" s="17">
        <v>0</v>
      </c>
      <c r="Q274" s="20" t="e">
        <f t="shared" si="34"/>
        <v>#DIV/0!</v>
      </c>
      <c r="R274" s="21"/>
      <c r="S274" s="72">
        <v>0</v>
      </c>
      <c r="T274" s="72">
        <v>0</v>
      </c>
      <c r="U274" s="62">
        <v>0</v>
      </c>
      <c r="V274" s="62">
        <v>0</v>
      </c>
      <c r="W274" s="62">
        <v>0</v>
      </c>
    </row>
    <row r="275" spans="1:23" ht="15.75" hidden="1" customHeight="1">
      <c r="A275" s="13">
        <v>24</v>
      </c>
      <c r="B275" s="54" t="s">
        <v>263</v>
      </c>
      <c r="C275" s="37" t="s">
        <v>288</v>
      </c>
      <c r="D275" s="14" t="s">
        <v>290</v>
      </c>
      <c r="E275" s="13">
        <v>7</v>
      </c>
      <c r="F275" s="13"/>
      <c r="G275" s="14" t="s">
        <v>31</v>
      </c>
      <c r="H275" s="14" t="s">
        <v>37</v>
      </c>
      <c r="I275" s="13" t="s">
        <v>44</v>
      </c>
      <c r="J275" s="15">
        <v>1</v>
      </c>
      <c r="K275" s="16">
        <v>0</v>
      </c>
      <c r="L275" s="17"/>
      <c r="M275" s="17">
        <f t="shared" si="32"/>
        <v>0</v>
      </c>
      <c r="N275" s="18">
        <v>0</v>
      </c>
      <c r="O275" s="19">
        <f t="shared" si="33"/>
        <v>0</v>
      </c>
      <c r="P275" s="17">
        <v>0</v>
      </c>
      <c r="Q275" s="20" t="e">
        <f t="shared" si="34"/>
        <v>#DIV/0!</v>
      </c>
      <c r="R275" s="21"/>
      <c r="S275" s="72">
        <v>0</v>
      </c>
      <c r="T275" s="72">
        <v>0</v>
      </c>
      <c r="U275" s="62">
        <v>0</v>
      </c>
      <c r="V275" s="62">
        <v>0</v>
      </c>
      <c r="W275" s="62">
        <v>0</v>
      </c>
    </row>
    <row r="276" spans="1:23" ht="15.75" hidden="1" customHeight="1">
      <c r="A276" s="13">
        <v>25</v>
      </c>
      <c r="B276" s="54" t="s">
        <v>263</v>
      </c>
      <c r="C276" s="37" t="s">
        <v>288</v>
      </c>
      <c r="D276" s="14" t="s">
        <v>291</v>
      </c>
      <c r="E276" s="13">
        <v>7</v>
      </c>
      <c r="F276" s="13"/>
      <c r="G276" s="14" t="s">
        <v>31</v>
      </c>
      <c r="H276" s="14" t="s">
        <v>37</v>
      </c>
      <c r="I276" s="13" t="s">
        <v>44</v>
      </c>
      <c r="J276" s="15">
        <v>1</v>
      </c>
      <c r="K276" s="16">
        <v>0</v>
      </c>
      <c r="L276" s="17"/>
      <c r="M276" s="17">
        <f t="shared" si="32"/>
        <v>0</v>
      </c>
      <c r="N276" s="18">
        <v>0</v>
      </c>
      <c r="O276" s="19">
        <f t="shared" si="33"/>
        <v>0</v>
      </c>
      <c r="P276" s="17">
        <v>0</v>
      </c>
      <c r="Q276" s="20" t="e">
        <f t="shared" si="34"/>
        <v>#DIV/0!</v>
      </c>
      <c r="R276" s="21"/>
      <c r="S276" s="72">
        <v>0</v>
      </c>
      <c r="T276" s="72">
        <v>0</v>
      </c>
      <c r="U276" s="62">
        <v>0</v>
      </c>
      <c r="V276" s="62">
        <v>0</v>
      </c>
      <c r="W276" s="62">
        <v>0</v>
      </c>
    </row>
    <row r="277" spans="1:23" ht="15.75" hidden="1" customHeight="1">
      <c r="A277" s="13">
        <v>26</v>
      </c>
      <c r="B277" s="54" t="s">
        <v>263</v>
      </c>
      <c r="C277" s="37" t="s">
        <v>288</v>
      </c>
      <c r="D277" s="14" t="s">
        <v>292</v>
      </c>
      <c r="E277" s="13">
        <v>7</v>
      </c>
      <c r="F277" s="13"/>
      <c r="G277" s="14" t="s">
        <v>31</v>
      </c>
      <c r="H277" s="14" t="s">
        <v>37</v>
      </c>
      <c r="I277" s="13" t="s">
        <v>44</v>
      </c>
      <c r="J277" s="15">
        <v>1</v>
      </c>
      <c r="K277" s="16">
        <v>0</v>
      </c>
      <c r="L277" s="17"/>
      <c r="M277" s="17">
        <f t="shared" si="32"/>
        <v>0</v>
      </c>
      <c r="N277" s="18">
        <v>0</v>
      </c>
      <c r="O277" s="19">
        <f t="shared" si="33"/>
        <v>0</v>
      </c>
      <c r="P277" s="17">
        <v>0</v>
      </c>
      <c r="Q277" s="20" t="e">
        <f t="shared" si="34"/>
        <v>#DIV/0!</v>
      </c>
      <c r="R277" s="21"/>
      <c r="S277" s="72">
        <v>0</v>
      </c>
      <c r="T277" s="72">
        <v>0</v>
      </c>
      <c r="U277" s="62">
        <v>0</v>
      </c>
      <c r="V277" s="62">
        <v>0</v>
      </c>
      <c r="W277" s="62">
        <v>0</v>
      </c>
    </row>
    <row r="278" spans="1:23" ht="15.75" hidden="1" customHeight="1">
      <c r="A278" s="13">
        <v>27</v>
      </c>
      <c r="B278" s="54" t="s">
        <v>263</v>
      </c>
      <c r="C278" s="37" t="s">
        <v>288</v>
      </c>
      <c r="D278" s="14" t="s">
        <v>293</v>
      </c>
      <c r="E278" s="13">
        <v>7</v>
      </c>
      <c r="F278" s="13"/>
      <c r="G278" s="14" t="s">
        <v>31</v>
      </c>
      <c r="H278" s="14" t="s">
        <v>37</v>
      </c>
      <c r="I278" s="13" t="s">
        <v>44</v>
      </c>
      <c r="J278" s="15">
        <v>1</v>
      </c>
      <c r="K278" s="16">
        <v>0</v>
      </c>
      <c r="L278" s="17"/>
      <c r="M278" s="17">
        <f t="shared" si="32"/>
        <v>0</v>
      </c>
      <c r="N278" s="18">
        <v>0</v>
      </c>
      <c r="O278" s="19">
        <f t="shared" si="33"/>
        <v>0</v>
      </c>
      <c r="P278" s="17">
        <v>0</v>
      </c>
      <c r="Q278" s="20" t="e">
        <f t="shared" si="34"/>
        <v>#DIV/0!</v>
      </c>
      <c r="R278" s="21"/>
      <c r="S278" s="72">
        <v>0</v>
      </c>
      <c r="T278" s="72">
        <v>0</v>
      </c>
      <c r="U278" s="62">
        <v>0</v>
      </c>
      <c r="V278" s="62">
        <v>0</v>
      </c>
      <c r="W278" s="62">
        <v>0</v>
      </c>
    </row>
    <row r="279" spans="1:23" ht="15.75" hidden="1" customHeight="1">
      <c r="A279" s="13">
        <v>28</v>
      </c>
      <c r="B279" s="54" t="s">
        <v>263</v>
      </c>
      <c r="C279" s="37" t="s">
        <v>288</v>
      </c>
      <c r="D279" s="14" t="s">
        <v>294</v>
      </c>
      <c r="E279" s="13">
        <v>7</v>
      </c>
      <c r="F279" s="13"/>
      <c r="G279" s="14" t="s">
        <v>31</v>
      </c>
      <c r="H279" s="14" t="s">
        <v>37</v>
      </c>
      <c r="I279" s="13" t="s">
        <v>44</v>
      </c>
      <c r="J279" s="15">
        <v>1</v>
      </c>
      <c r="K279" s="16">
        <v>0</v>
      </c>
      <c r="L279" s="17"/>
      <c r="M279" s="17">
        <f t="shared" si="32"/>
        <v>0</v>
      </c>
      <c r="N279" s="18">
        <v>0</v>
      </c>
      <c r="O279" s="19">
        <f t="shared" si="33"/>
        <v>0</v>
      </c>
      <c r="P279" s="17">
        <v>0</v>
      </c>
      <c r="Q279" s="20" t="e">
        <f t="shared" si="34"/>
        <v>#DIV/0!</v>
      </c>
      <c r="R279" s="21"/>
      <c r="S279" s="72">
        <v>0</v>
      </c>
      <c r="T279" s="72">
        <v>0</v>
      </c>
      <c r="U279" s="62">
        <v>0</v>
      </c>
      <c r="V279" s="62">
        <v>0</v>
      </c>
      <c r="W279" s="62">
        <v>0</v>
      </c>
    </row>
    <row r="280" spans="1:23" ht="15.75" hidden="1" customHeight="1">
      <c r="A280" s="13">
        <v>29</v>
      </c>
      <c r="B280" s="54" t="s">
        <v>263</v>
      </c>
      <c r="C280" s="37" t="s">
        <v>288</v>
      </c>
      <c r="D280" s="14" t="s">
        <v>295</v>
      </c>
      <c r="E280" s="13">
        <v>7</v>
      </c>
      <c r="F280" s="13"/>
      <c r="G280" s="14" t="s">
        <v>31</v>
      </c>
      <c r="H280" s="14" t="s">
        <v>37</v>
      </c>
      <c r="I280" s="13" t="s">
        <v>44</v>
      </c>
      <c r="J280" s="15">
        <v>1</v>
      </c>
      <c r="K280" s="16">
        <v>0</v>
      </c>
      <c r="L280" s="17"/>
      <c r="M280" s="17">
        <f t="shared" si="32"/>
        <v>0</v>
      </c>
      <c r="N280" s="18">
        <v>0</v>
      </c>
      <c r="O280" s="19">
        <f t="shared" si="33"/>
        <v>0</v>
      </c>
      <c r="P280" s="17">
        <v>0</v>
      </c>
      <c r="Q280" s="20" t="e">
        <f t="shared" si="34"/>
        <v>#DIV/0!</v>
      </c>
      <c r="R280" s="21"/>
      <c r="S280" s="72">
        <v>0</v>
      </c>
      <c r="T280" s="72">
        <v>0</v>
      </c>
      <c r="U280" s="62">
        <v>0</v>
      </c>
      <c r="V280" s="62">
        <v>0</v>
      </c>
      <c r="W280" s="62">
        <v>0</v>
      </c>
    </row>
    <row r="281" spans="1:23" ht="15.75" hidden="1" customHeight="1">
      <c r="A281" s="13">
        <v>30</v>
      </c>
      <c r="B281" s="54" t="s">
        <v>263</v>
      </c>
      <c r="C281" s="37" t="s">
        <v>288</v>
      </c>
      <c r="D281" s="14" t="s">
        <v>296</v>
      </c>
      <c r="E281" s="13">
        <v>7</v>
      </c>
      <c r="F281" s="13"/>
      <c r="G281" s="14" t="s">
        <v>31</v>
      </c>
      <c r="H281" s="14" t="s">
        <v>37</v>
      </c>
      <c r="I281" s="13" t="s">
        <v>44</v>
      </c>
      <c r="J281" s="15">
        <v>1</v>
      </c>
      <c r="K281" s="16">
        <v>0</v>
      </c>
      <c r="L281" s="17"/>
      <c r="M281" s="17">
        <f t="shared" si="32"/>
        <v>0</v>
      </c>
      <c r="N281" s="18">
        <v>0</v>
      </c>
      <c r="O281" s="19">
        <f t="shared" si="33"/>
        <v>0</v>
      </c>
      <c r="P281" s="17">
        <v>0</v>
      </c>
      <c r="Q281" s="20" t="e">
        <f t="shared" si="34"/>
        <v>#DIV/0!</v>
      </c>
      <c r="R281" s="21"/>
      <c r="S281" s="72">
        <v>0</v>
      </c>
      <c r="T281" s="72">
        <v>0</v>
      </c>
      <c r="U281" s="62">
        <v>0</v>
      </c>
      <c r="V281" s="62">
        <v>0</v>
      </c>
      <c r="W281" s="62">
        <v>0</v>
      </c>
    </row>
    <row r="282" spans="1:23" ht="15.75" hidden="1" customHeight="1">
      <c r="A282" s="13">
        <v>31</v>
      </c>
      <c r="B282" s="54" t="s">
        <v>263</v>
      </c>
      <c r="C282" s="37" t="s">
        <v>297</v>
      </c>
      <c r="D282" s="85" t="s">
        <v>298</v>
      </c>
      <c r="E282" s="13">
        <v>7</v>
      </c>
      <c r="F282" s="13"/>
      <c r="G282" s="14" t="s">
        <v>31</v>
      </c>
      <c r="H282" s="14" t="s">
        <v>37</v>
      </c>
      <c r="I282" s="13" t="s">
        <v>44</v>
      </c>
      <c r="J282" s="15">
        <v>1</v>
      </c>
      <c r="K282" s="16">
        <v>0</v>
      </c>
      <c r="L282" s="17"/>
      <c r="M282" s="17">
        <f t="shared" si="32"/>
        <v>0</v>
      </c>
      <c r="N282" s="18">
        <v>0</v>
      </c>
      <c r="O282" s="19">
        <f t="shared" si="33"/>
        <v>0</v>
      </c>
      <c r="P282" s="17">
        <v>0</v>
      </c>
      <c r="Q282" s="20" t="e">
        <f t="shared" si="34"/>
        <v>#DIV/0!</v>
      </c>
      <c r="R282" s="21"/>
      <c r="S282" s="72">
        <v>0</v>
      </c>
      <c r="T282" s="72">
        <v>0</v>
      </c>
      <c r="U282" s="62">
        <v>0</v>
      </c>
      <c r="V282" s="62">
        <v>0</v>
      </c>
      <c r="W282" s="62">
        <v>0</v>
      </c>
    </row>
    <row r="283" spans="1:23" ht="15.75" hidden="1" customHeight="1">
      <c r="A283" s="13">
        <v>32</v>
      </c>
      <c r="B283" s="54" t="s">
        <v>263</v>
      </c>
      <c r="C283" s="37" t="s">
        <v>297</v>
      </c>
      <c r="D283" s="101" t="s">
        <v>299</v>
      </c>
      <c r="E283" s="13">
        <v>7</v>
      </c>
      <c r="F283" s="13"/>
      <c r="G283" s="14" t="s">
        <v>31</v>
      </c>
      <c r="H283" s="14" t="s">
        <v>37</v>
      </c>
      <c r="I283" s="13" t="s">
        <v>33</v>
      </c>
      <c r="J283" s="15">
        <v>1</v>
      </c>
      <c r="K283" s="16">
        <v>0</v>
      </c>
      <c r="L283" s="17"/>
      <c r="M283" s="17">
        <f t="shared" si="32"/>
        <v>0</v>
      </c>
      <c r="N283" s="18">
        <v>0</v>
      </c>
      <c r="O283" s="19">
        <f t="shared" si="33"/>
        <v>0</v>
      </c>
      <c r="P283" s="17">
        <v>0</v>
      </c>
      <c r="Q283" s="20" t="e">
        <f t="shared" si="34"/>
        <v>#DIV/0!</v>
      </c>
      <c r="R283" s="21"/>
      <c r="S283" s="72">
        <v>0</v>
      </c>
      <c r="T283" s="72">
        <v>0</v>
      </c>
      <c r="U283" s="62">
        <v>0</v>
      </c>
      <c r="V283" s="62">
        <v>0</v>
      </c>
      <c r="W283" s="62">
        <v>0</v>
      </c>
    </row>
    <row r="284" spans="1:23" ht="15.75" hidden="1" customHeight="1">
      <c r="A284" s="13">
        <v>33</v>
      </c>
      <c r="B284" s="54" t="s">
        <v>263</v>
      </c>
      <c r="C284" s="37" t="s">
        <v>297</v>
      </c>
      <c r="D284" s="85" t="s">
        <v>300</v>
      </c>
      <c r="E284" s="13">
        <v>7</v>
      </c>
      <c r="F284" s="13"/>
      <c r="G284" s="14" t="s">
        <v>31</v>
      </c>
      <c r="H284" s="14" t="s">
        <v>179</v>
      </c>
      <c r="I284" s="13" t="s">
        <v>33</v>
      </c>
      <c r="J284" s="15">
        <v>1</v>
      </c>
      <c r="K284" s="16">
        <v>0</v>
      </c>
      <c r="L284" s="17"/>
      <c r="M284" s="17">
        <f t="shared" si="32"/>
        <v>0</v>
      </c>
      <c r="N284" s="18">
        <v>0</v>
      </c>
      <c r="O284" s="19">
        <f t="shared" si="33"/>
        <v>0</v>
      </c>
      <c r="P284" s="17">
        <v>0</v>
      </c>
      <c r="Q284" s="20" t="e">
        <f t="shared" si="34"/>
        <v>#DIV/0!</v>
      </c>
      <c r="R284" s="21"/>
      <c r="S284" s="72">
        <v>0</v>
      </c>
      <c r="T284" s="72">
        <v>0</v>
      </c>
      <c r="U284" s="62">
        <v>0</v>
      </c>
      <c r="V284" s="62">
        <v>0</v>
      </c>
      <c r="W284" s="62">
        <v>0</v>
      </c>
    </row>
    <row r="285" spans="1:23" ht="15.75" hidden="1" customHeight="1">
      <c r="A285" s="13">
        <v>34</v>
      </c>
      <c r="B285" s="54" t="s">
        <v>263</v>
      </c>
      <c r="C285" s="37" t="s">
        <v>297</v>
      </c>
      <c r="D285" s="85" t="s">
        <v>301</v>
      </c>
      <c r="E285" s="13">
        <v>7</v>
      </c>
      <c r="F285" s="13"/>
      <c r="G285" s="14" t="s">
        <v>49</v>
      </c>
      <c r="H285" s="14" t="s">
        <v>82</v>
      </c>
      <c r="I285" s="13" t="s">
        <v>33</v>
      </c>
      <c r="J285" s="15">
        <v>1</v>
      </c>
      <c r="K285" s="16">
        <v>0</v>
      </c>
      <c r="L285" s="17"/>
      <c r="M285" s="17">
        <f t="shared" si="32"/>
        <v>0</v>
      </c>
      <c r="N285" s="18">
        <v>0</v>
      </c>
      <c r="O285" s="19">
        <f t="shared" si="33"/>
        <v>0</v>
      </c>
      <c r="P285" s="17">
        <v>0</v>
      </c>
      <c r="Q285" s="20" t="e">
        <f t="shared" si="34"/>
        <v>#DIV/0!</v>
      </c>
      <c r="R285" s="21"/>
      <c r="S285" s="72">
        <v>0</v>
      </c>
      <c r="T285" s="72">
        <v>0</v>
      </c>
      <c r="U285" s="62">
        <v>0</v>
      </c>
      <c r="V285" s="62">
        <v>0</v>
      </c>
      <c r="W285" s="62">
        <v>0</v>
      </c>
    </row>
    <row r="286" spans="1:23" ht="15.75" hidden="1" customHeight="1">
      <c r="A286" s="13">
        <v>35</v>
      </c>
      <c r="B286" s="54" t="s">
        <v>263</v>
      </c>
      <c r="C286" s="37" t="s">
        <v>297</v>
      </c>
      <c r="D286" s="85" t="s">
        <v>302</v>
      </c>
      <c r="E286" s="13">
        <v>7</v>
      </c>
      <c r="F286" s="13"/>
      <c r="G286" s="14" t="s">
        <v>31</v>
      </c>
      <c r="H286" s="14" t="s">
        <v>179</v>
      </c>
      <c r="I286" s="13" t="s">
        <v>33</v>
      </c>
      <c r="J286" s="15">
        <v>1</v>
      </c>
      <c r="K286" s="16">
        <v>0</v>
      </c>
      <c r="L286" s="17"/>
      <c r="M286" s="17">
        <f t="shared" si="32"/>
        <v>0</v>
      </c>
      <c r="N286" s="18">
        <v>0</v>
      </c>
      <c r="O286" s="19">
        <f t="shared" si="33"/>
        <v>0</v>
      </c>
      <c r="P286" s="17">
        <v>0</v>
      </c>
      <c r="Q286" s="20" t="e">
        <f t="shared" si="34"/>
        <v>#DIV/0!</v>
      </c>
      <c r="R286" s="21"/>
      <c r="S286" s="72">
        <v>0</v>
      </c>
      <c r="T286" s="72">
        <v>0</v>
      </c>
      <c r="U286" s="62">
        <v>0</v>
      </c>
      <c r="V286" s="62">
        <v>0</v>
      </c>
      <c r="W286" s="62">
        <v>0</v>
      </c>
    </row>
    <row r="287" spans="1:23" ht="15.75" hidden="1" customHeight="1">
      <c r="A287" s="13">
        <v>36</v>
      </c>
      <c r="B287" s="54" t="s">
        <v>263</v>
      </c>
      <c r="C287" s="37" t="s">
        <v>303</v>
      </c>
      <c r="D287" s="14" t="s">
        <v>175</v>
      </c>
      <c r="E287" s="13">
        <v>7</v>
      </c>
      <c r="F287" s="13"/>
      <c r="G287" s="14" t="s">
        <v>31</v>
      </c>
      <c r="H287" s="14" t="s">
        <v>37</v>
      </c>
      <c r="I287" s="13" t="s">
        <v>44</v>
      </c>
      <c r="J287" s="15">
        <v>1</v>
      </c>
      <c r="K287" s="16">
        <v>0</v>
      </c>
      <c r="L287" s="17"/>
      <c r="M287" s="17">
        <f t="shared" si="32"/>
        <v>0</v>
      </c>
      <c r="N287" s="18">
        <v>0</v>
      </c>
      <c r="O287" s="19">
        <f t="shared" si="33"/>
        <v>0</v>
      </c>
      <c r="P287" s="17">
        <v>0</v>
      </c>
      <c r="Q287" s="20" t="e">
        <f t="shared" si="34"/>
        <v>#DIV/0!</v>
      </c>
      <c r="R287" s="21"/>
      <c r="S287" s="72">
        <v>0</v>
      </c>
      <c r="T287" s="72">
        <v>0</v>
      </c>
      <c r="U287" s="62">
        <v>0</v>
      </c>
      <c r="V287" s="62">
        <v>0</v>
      </c>
      <c r="W287" s="62">
        <v>0</v>
      </c>
    </row>
    <row r="288" spans="1:23" ht="15.75" hidden="1" customHeight="1">
      <c r="A288" s="13">
        <v>37</v>
      </c>
      <c r="B288" s="54" t="s">
        <v>263</v>
      </c>
      <c r="C288" s="37" t="s">
        <v>303</v>
      </c>
      <c r="D288" s="54" t="s">
        <v>304</v>
      </c>
      <c r="E288" s="13">
        <v>7</v>
      </c>
      <c r="F288" s="13"/>
      <c r="G288" s="14" t="s">
        <v>31</v>
      </c>
      <c r="H288" s="14" t="s">
        <v>37</v>
      </c>
      <c r="I288" s="13" t="s">
        <v>44</v>
      </c>
      <c r="J288" s="15">
        <v>1</v>
      </c>
      <c r="K288" s="16">
        <v>0</v>
      </c>
      <c r="L288" s="17"/>
      <c r="M288" s="17">
        <f t="shared" si="32"/>
        <v>0</v>
      </c>
      <c r="N288" s="18">
        <v>0</v>
      </c>
      <c r="O288" s="19">
        <f t="shared" si="33"/>
        <v>0</v>
      </c>
      <c r="P288" s="17">
        <v>0</v>
      </c>
      <c r="Q288" s="20" t="e">
        <f t="shared" si="34"/>
        <v>#DIV/0!</v>
      </c>
      <c r="R288" s="21"/>
      <c r="S288" s="72">
        <v>0</v>
      </c>
      <c r="T288" s="72">
        <v>0</v>
      </c>
      <c r="U288" s="62">
        <v>0</v>
      </c>
      <c r="V288" s="62">
        <v>0</v>
      </c>
      <c r="W288" s="62">
        <v>0</v>
      </c>
    </row>
    <row r="289" spans="1:23" ht="15.75" hidden="1" customHeight="1">
      <c r="A289" s="13">
        <v>38</v>
      </c>
      <c r="B289" s="54" t="s">
        <v>263</v>
      </c>
      <c r="C289" s="37" t="s">
        <v>303</v>
      </c>
      <c r="D289" s="14" t="s">
        <v>305</v>
      </c>
      <c r="E289" s="13">
        <v>7</v>
      </c>
      <c r="F289" s="13"/>
      <c r="G289" s="14" t="s">
        <v>31</v>
      </c>
      <c r="H289" s="14" t="s">
        <v>37</v>
      </c>
      <c r="I289" s="13" t="s">
        <v>44</v>
      </c>
      <c r="J289" s="15">
        <v>1</v>
      </c>
      <c r="K289" s="16">
        <v>0</v>
      </c>
      <c r="L289" s="17"/>
      <c r="M289" s="17">
        <f t="shared" si="32"/>
        <v>0</v>
      </c>
      <c r="N289" s="18">
        <v>0</v>
      </c>
      <c r="O289" s="19">
        <f t="shared" si="33"/>
        <v>0</v>
      </c>
      <c r="P289" s="17">
        <v>0</v>
      </c>
      <c r="Q289" s="20" t="e">
        <f t="shared" si="34"/>
        <v>#DIV/0!</v>
      </c>
      <c r="R289" s="21"/>
      <c r="S289" s="72">
        <v>0</v>
      </c>
      <c r="T289" s="72">
        <v>0</v>
      </c>
      <c r="U289" s="62">
        <v>0</v>
      </c>
      <c r="V289" s="62">
        <v>0</v>
      </c>
      <c r="W289" s="62">
        <v>0</v>
      </c>
    </row>
    <row r="290" spans="1:23" ht="15.75" hidden="1" customHeight="1">
      <c r="A290" s="13">
        <v>39</v>
      </c>
      <c r="B290" s="54" t="s">
        <v>263</v>
      </c>
      <c r="C290" s="37" t="s">
        <v>303</v>
      </c>
      <c r="D290" s="54" t="s">
        <v>306</v>
      </c>
      <c r="E290" s="13">
        <v>7</v>
      </c>
      <c r="F290" s="13"/>
      <c r="G290" s="14" t="s">
        <v>31</v>
      </c>
      <c r="H290" s="14" t="s">
        <v>37</v>
      </c>
      <c r="I290" s="13" t="s">
        <v>44</v>
      </c>
      <c r="J290" s="15">
        <v>1</v>
      </c>
      <c r="K290" s="16">
        <v>0</v>
      </c>
      <c r="L290" s="17"/>
      <c r="M290" s="17">
        <f t="shared" si="32"/>
        <v>0</v>
      </c>
      <c r="N290" s="18">
        <v>0</v>
      </c>
      <c r="O290" s="19">
        <f t="shared" si="33"/>
        <v>0</v>
      </c>
      <c r="P290" s="17">
        <v>0</v>
      </c>
      <c r="Q290" s="20" t="e">
        <f t="shared" si="34"/>
        <v>#DIV/0!</v>
      </c>
      <c r="R290" s="21"/>
      <c r="S290" s="72">
        <v>0</v>
      </c>
      <c r="T290" s="72">
        <v>0</v>
      </c>
      <c r="U290" s="62">
        <v>0</v>
      </c>
      <c r="V290" s="62">
        <v>0</v>
      </c>
      <c r="W290" s="62">
        <v>0</v>
      </c>
    </row>
    <row r="291" spans="1:23" ht="15.75" hidden="1" customHeight="1">
      <c r="A291" s="13">
        <v>40</v>
      </c>
      <c r="B291" s="54" t="s">
        <v>263</v>
      </c>
      <c r="C291" s="37" t="s">
        <v>303</v>
      </c>
      <c r="D291" s="54" t="s">
        <v>307</v>
      </c>
      <c r="E291" s="13">
        <v>7</v>
      </c>
      <c r="F291" s="13"/>
      <c r="G291" s="14" t="s">
        <v>31</v>
      </c>
      <c r="H291" s="14" t="s">
        <v>37</v>
      </c>
      <c r="I291" s="13" t="s">
        <v>44</v>
      </c>
      <c r="J291" s="15">
        <v>1</v>
      </c>
      <c r="K291" s="16">
        <v>0</v>
      </c>
      <c r="L291" s="17"/>
      <c r="M291" s="17">
        <f t="shared" si="32"/>
        <v>0</v>
      </c>
      <c r="N291" s="18">
        <v>0</v>
      </c>
      <c r="O291" s="19">
        <f t="shared" si="33"/>
        <v>0</v>
      </c>
      <c r="P291" s="17">
        <v>0</v>
      </c>
      <c r="Q291" s="20" t="e">
        <f t="shared" si="34"/>
        <v>#DIV/0!</v>
      </c>
      <c r="R291" s="21"/>
      <c r="S291" s="72">
        <v>0</v>
      </c>
      <c r="T291" s="72">
        <v>0</v>
      </c>
      <c r="U291" s="62">
        <v>0</v>
      </c>
      <c r="V291" s="62">
        <v>0</v>
      </c>
      <c r="W291" s="62">
        <v>0</v>
      </c>
    </row>
    <row r="292" spans="1:23" ht="15.75" hidden="1" customHeight="1">
      <c r="A292" s="13">
        <v>41</v>
      </c>
      <c r="B292" s="54" t="s">
        <v>263</v>
      </c>
      <c r="C292" s="37" t="s">
        <v>303</v>
      </c>
      <c r="D292" s="14" t="s">
        <v>308</v>
      </c>
      <c r="E292" s="13">
        <v>7</v>
      </c>
      <c r="F292" s="13"/>
      <c r="G292" s="14" t="s">
        <v>31</v>
      </c>
      <c r="H292" s="14" t="s">
        <v>37</v>
      </c>
      <c r="I292" s="13" t="s">
        <v>44</v>
      </c>
      <c r="J292" s="15">
        <v>1</v>
      </c>
      <c r="K292" s="16">
        <v>0</v>
      </c>
      <c r="L292" s="17"/>
      <c r="M292" s="17">
        <f t="shared" si="32"/>
        <v>0</v>
      </c>
      <c r="N292" s="18">
        <v>0</v>
      </c>
      <c r="O292" s="19">
        <f t="shared" si="33"/>
        <v>0</v>
      </c>
      <c r="P292" s="17">
        <v>0</v>
      </c>
      <c r="Q292" s="20" t="e">
        <f t="shared" si="34"/>
        <v>#DIV/0!</v>
      </c>
      <c r="R292" s="21"/>
      <c r="S292" s="72">
        <v>0</v>
      </c>
      <c r="T292" s="72">
        <v>0</v>
      </c>
      <c r="U292" s="62">
        <v>0</v>
      </c>
      <c r="V292" s="62">
        <v>0</v>
      </c>
      <c r="W292" s="62">
        <v>0</v>
      </c>
    </row>
    <row r="293" spans="1:23" ht="15.75" hidden="1" customHeight="1">
      <c r="A293" s="13">
        <v>42</v>
      </c>
      <c r="B293" s="54" t="s">
        <v>263</v>
      </c>
      <c r="C293" s="37" t="s">
        <v>303</v>
      </c>
      <c r="D293" s="14" t="s">
        <v>309</v>
      </c>
      <c r="E293" s="13">
        <v>7</v>
      </c>
      <c r="F293" s="13"/>
      <c r="G293" s="14" t="s">
        <v>31</v>
      </c>
      <c r="H293" s="14" t="s">
        <v>37</v>
      </c>
      <c r="I293" s="13" t="s">
        <v>44</v>
      </c>
      <c r="J293" s="15">
        <v>1</v>
      </c>
      <c r="K293" s="16">
        <v>0</v>
      </c>
      <c r="L293" s="17"/>
      <c r="M293" s="17">
        <f t="shared" si="32"/>
        <v>0</v>
      </c>
      <c r="N293" s="18">
        <v>0</v>
      </c>
      <c r="O293" s="19">
        <f t="shared" si="33"/>
        <v>0</v>
      </c>
      <c r="P293" s="17">
        <v>0</v>
      </c>
      <c r="Q293" s="20" t="e">
        <f t="shared" si="34"/>
        <v>#DIV/0!</v>
      </c>
      <c r="R293" s="21"/>
      <c r="S293" s="72">
        <v>0</v>
      </c>
      <c r="T293" s="72">
        <v>0</v>
      </c>
      <c r="U293" s="62">
        <v>0</v>
      </c>
      <c r="V293" s="62">
        <v>0</v>
      </c>
      <c r="W293" s="62">
        <v>0</v>
      </c>
    </row>
    <row r="294" spans="1:23" ht="15.75" hidden="1" customHeight="1">
      <c r="A294" s="13">
        <v>43</v>
      </c>
      <c r="B294" s="54" t="s">
        <v>263</v>
      </c>
      <c r="C294" s="37" t="s">
        <v>303</v>
      </c>
      <c r="D294" s="54" t="s">
        <v>310</v>
      </c>
      <c r="E294" s="13">
        <v>7</v>
      </c>
      <c r="F294" s="13"/>
      <c r="G294" s="14" t="s">
        <v>31</v>
      </c>
      <c r="H294" s="14" t="s">
        <v>37</v>
      </c>
      <c r="I294" s="13" t="s">
        <v>44</v>
      </c>
      <c r="J294" s="15">
        <v>1</v>
      </c>
      <c r="K294" s="16">
        <v>0</v>
      </c>
      <c r="L294" s="17"/>
      <c r="M294" s="17">
        <f t="shared" si="32"/>
        <v>0</v>
      </c>
      <c r="N294" s="18">
        <v>0</v>
      </c>
      <c r="O294" s="19">
        <f t="shared" si="33"/>
        <v>0</v>
      </c>
      <c r="P294" s="17">
        <v>0</v>
      </c>
      <c r="Q294" s="20" t="e">
        <f t="shared" si="34"/>
        <v>#DIV/0!</v>
      </c>
      <c r="R294" s="21"/>
      <c r="S294" s="72">
        <v>0</v>
      </c>
      <c r="T294" s="72">
        <v>0</v>
      </c>
      <c r="U294" s="62">
        <v>0</v>
      </c>
      <c r="V294" s="62">
        <v>0</v>
      </c>
      <c r="W294" s="62">
        <v>0</v>
      </c>
    </row>
    <row r="295" spans="1:23" ht="15.75" hidden="1" customHeight="1">
      <c r="A295" s="13">
        <v>44</v>
      </c>
      <c r="B295" s="54" t="s">
        <v>263</v>
      </c>
      <c r="C295" s="37" t="s">
        <v>311</v>
      </c>
      <c r="D295" s="105" t="s">
        <v>312</v>
      </c>
      <c r="E295" s="13">
        <v>7</v>
      </c>
      <c r="F295" s="13"/>
      <c r="G295" s="14" t="s">
        <v>31</v>
      </c>
      <c r="H295" s="14" t="s">
        <v>37</v>
      </c>
      <c r="I295" s="13" t="s">
        <v>44</v>
      </c>
      <c r="J295" s="15">
        <v>1</v>
      </c>
      <c r="K295" s="16">
        <v>0</v>
      </c>
      <c r="L295" s="17"/>
      <c r="M295" s="17">
        <f t="shared" si="32"/>
        <v>0</v>
      </c>
      <c r="N295" s="18">
        <v>0</v>
      </c>
      <c r="O295" s="19">
        <f t="shared" si="33"/>
        <v>0</v>
      </c>
      <c r="P295" s="17">
        <v>0</v>
      </c>
      <c r="Q295" s="20" t="e">
        <f t="shared" si="34"/>
        <v>#DIV/0!</v>
      </c>
      <c r="R295" s="21"/>
      <c r="S295" s="72">
        <v>0</v>
      </c>
      <c r="T295" s="72">
        <v>0</v>
      </c>
      <c r="U295" s="62">
        <v>0</v>
      </c>
      <c r="V295" s="62">
        <v>0</v>
      </c>
      <c r="W295" s="62">
        <v>0</v>
      </c>
    </row>
    <row r="296" spans="1:23" ht="15.75" hidden="1" customHeight="1">
      <c r="A296" s="13">
        <v>45</v>
      </c>
      <c r="B296" s="54" t="s">
        <v>263</v>
      </c>
      <c r="C296" s="37" t="s">
        <v>311</v>
      </c>
      <c r="D296" s="54" t="s">
        <v>313</v>
      </c>
      <c r="E296" s="13">
        <v>7</v>
      </c>
      <c r="F296" s="13"/>
      <c r="G296" s="14" t="s">
        <v>49</v>
      </c>
      <c r="H296" s="14" t="s">
        <v>82</v>
      </c>
      <c r="I296" s="13" t="s">
        <v>33</v>
      </c>
      <c r="J296" s="15">
        <v>1</v>
      </c>
      <c r="K296" s="16">
        <v>0</v>
      </c>
      <c r="L296" s="17"/>
      <c r="M296" s="17">
        <f t="shared" si="32"/>
        <v>0</v>
      </c>
      <c r="N296" s="18">
        <v>0</v>
      </c>
      <c r="O296" s="19">
        <f t="shared" si="33"/>
        <v>0</v>
      </c>
      <c r="P296" s="17">
        <v>0</v>
      </c>
      <c r="Q296" s="20" t="e">
        <f t="shared" si="34"/>
        <v>#DIV/0!</v>
      </c>
      <c r="R296" s="21"/>
      <c r="S296" s="72">
        <v>0</v>
      </c>
      <c r="T296" s="72">
        <v>0</v>
      </c>
      <c r="U296" s="62">
        <v>0</v>
      </c>
      <c r="V296" s="62">
        <v>0</v>
      </c>
      <c r="W296" s="62">
        <v>0</v>
      </c>
    </row>
    <row r="297" spans="1:23" ht="15.75" hidden="1" customHeight="1">
      <c r="A297" s="13">
        <v>46</v>
      </c>
      <c r="B297" s="54" t="s">
        <v>263</v>
      </c>
      <c r="C297" s="37" t="s">
        <v>311</v>
      </c>
      <c r="D297" s="54" t="s">
        <v>314</v>
      </c>
      <c r="E297" s="13">
        <v>7</v>
      </c>
      <c r="F297" s="13"/>
      <c r="G297" s="14" t="s">
        <v>31</v>
      </c>
      <c r="H297" s="14" t="s">
        <v>37</v>
      </c>
      <c r="I297" s="13" t="s">
        <v>44</v>
      </c>
      <c r="J297" s="15">
        <v>1</v>
      </c>
      <c r="K297" s="16">
        <v>0</v>
      </c>
      <c r="L297" s="17"/>
      <c r="M297" s="17">
        <f t="shared" si="32"/>
        <v>0</v>
      </c>
      <c r="N297" s="18">
        <v>0</v>
      </c>
      <c r="O297" s="19">
        <f t="shared" si="33"/>
        <v>0</v>
      </c>
      <c r="P297" s="17">
        <v>0</v>
      </c>
      <c r="Q297" s="20" t="e">
        <f t="shared" si="34"/>
        <v>#DIV/0!</v>
      </c>
      <c r="R297" s="21"/>
      <c r="S297" s="72">
        <v>0</v>
      </c>
      <c r="T297" s="72">
        <v>0</v>
      </c>
      <c r="U297" s="62">
        <v>0</v>
      </c>
      <c r="V297" s="62">
        <v>0</v>
      </c>
      <c r="W297" s="62">
        <v>0</v>
      </c>
    </row>
    <row r="298" spans="1:23" ht="15.5" hidden="1">
      <c r="A298" s="13">
        <v>47</v>
      </c>
      <c r="B298" s="54" t="s">
        <v>263</v>
      </c>
      <c r="C298" s="37" t="s">
        <v>311</v>
      </c>
      <c r="D298" s="54" t="s">
        <v>315</v>
      </c>
      <c r="E298" s="13">
        <v>7</v>
      </c>
      <c r="F298" s="13"/>
      <c r="G298" s="14" t="s">
        <v>31</v>
      </c>
      <c r="H298" s="14" t="s">
        <v>37</v>
      </c>
      <c r="I298" s="13" t="s">
        <v>44</v>
      </c>
      <c r="J298" s="15">
        <v>1</v>
      </c>
      <c r="K298" s="16">
        <v>0</v>
      </c>
      <c r="L298" s="17"/>
      <c r="M298" s="17">
        <f t="shared" si="32"/>
        <v>0</v>
      </c>
      <c r="N298" s="18">
        <v>0</v>
      </c>
      <c r="O298" s="19">
        <f t="shared" si="33"/>
        <v>0</v>
      </c>
      <c r="P298" s="17">
        <v>0</v>
      </c>
      <c r="Q298" s="20" t="e">
        <f t="shared" si="34"/>
        <v>#DIV/0!</v>
      </c>
      <c r="R298" s="21"/>
      <c r="S298" s="72">
        <v>0</v>
      </c>
      <c r="T298" s="72">
        <v>0</v>
      </c>
      <c r="U298" s="62">
        <v>0</v>
      </c>
      <c r="V298" s="62">
        <v>0</v>
      </c>
      <c r="W298" s="62">
        <v>0</v>
      </c>
    </row>
    <row r="299" spans="1:23" ht="15.5" hidden="1">
      <c r="A299" s="13">
        <v>48</v>
      </c>
      <c r="B299" s="54" t="s">
        <v>263</v>
      </c>
      <c r="C299" s="37" t="s">
        <v>311</v>
      </c>
      <c r="D299" s="54" t="s">
        <v>316</v>
      </c>
      <c r="E299" s="13">
        <v>7</v>
      </c>
      <c r="F299" s="13"/>
      <c r="G299" s="14" t="s">
        <v>31</v>
      </c>
      <c r="H299" s="14" t="s">
        <v>32</v>
      </c>
      <c r="I299" s="13" t="s">
        <v>33</v>
      </c>
      <c r="J299" s="15">
        <v>1</v>
      </c>
      <c r="K299" s="16">
        <v>0</v>
      </c>
      <c r="L299" s="17"/>
      <c r="M299" s="17">
        <f t="shared" si="32"/>
        <v>0</v>
      </c>
      <c r="N299" s="18">
        <v>0</v>
      </c>
      <c r="O299" s="19">
        <f t="shared" si="33"/>
        <v>0</v>
      </c>
      <c r="P299" s="17">
        <v>0</v>
      </c>
      <c r="Q299" s="20" t="e">
        <f t="shared" si="34"/>
        <v>#DIV/0!</v>
      </c>
      <c r="R299" s="21"/>
      <c r="S299" s="72">
        <v>0</v>
      </c>
      <c r="T299" s="72">
        <v>0</v>
      </c>
      <c r="U299" s="62">
        <v>0</v>
      </c>
      <c r="V299" s="62">
        <v>0</v>
      </c>
      <c r="W299" s="62">
        <v>0</v>
      </c>
    </row>
    <row r="300" spans="1:23" ht="15.75" hidden="1" customHeight="1">
      <c r="A300" s="13">
        <v>49</v>
      </c>
      <c r="B300" s="54" t="s">
        <v>263</v>
      </c>
      <c r="C300" s="37" t="s">
        <v>311</v>
      </c>
      <c r="D300" s="54" t="s">
        <v>317</v>
      </c>
      <c r="E300" s="13">
        <v>7</v>
      </c>
      <c r="F300" s="13"/>
      <c r="G300" s="14" t="s">
        <v>49</v>
      </c>
      <c r="H300" s="14" t="s">
        <v>82</v>
      </c>
      <c r="I300" s="13" t="s">
        <v>44</v>
      </c>
      <c r="J300" s="15">
        <v>1</v>
      </c>
      <c r="K300" s="16">
        <v>0</v>
      </c>
      <c r="L300" s="17"/>
      <c r="M300" s="17">
        <f t="shared" si="32"/>
        <v>0</v>
      </c>
      <c r="N300" s="18">
        <v>0</v>
      </c>
      <c r="O300" s="19">
        <f t="shared" si="33"/>
        <v>0</v>
      </c>
      <c r="P300" s="17">
        <v>0</v>
      </c>
      <c r="Q300" s="20" t="e">
        <f t="shared" si="34"/>
        <v>#DIV/0!</v>
      </c>
      <c r="R300" s="21"/>
      <c r="S300" s="72">
        <v>0</v>
      </c>
      <c r="T300" s="72">
        <v>0</v>
      </c>
      <c r="U300" s="62">
        <v>0</v>
      </c>
      <c r="V300" s="62">
        <v>0</v>
      </c>
      <c r="W300" s="62">
        <v>0</v>
      </c>
    </row>
    <row r="301" spans="1:23" ht="15.75" hidden="1" customHeight="1">
      <c r="A301" s="13">
        <v>50</v>
      </c>
      <c r="B301" s="54" t="s">
        <v>263</v>
      </c>
      <c r="C301" s="37" t="s">
        <v>311</v>
      </c>
      <c r="D301" s="54" t="s">
        <v>318</v>
      </c>
      <c r="E301" s="13">
        <v>7</v>
      </c>
      <c r="F301" s="13"/>
      <c r="G301" s="14" t="s">
        <v>31</v>
      </c>
      <c r="H301" s="14" t="s">
        <v>37</v>
      </c>
      <c r="I301" s="13" t="s">
        <v>44</v>
      </c>
      <c r="J301" s="15">
        <v>1</v>
      </c>
      <c r="K301" s="16">
        <v>0</v>
      </c>
      <c r="L301" s="17"/>
      <c r="M301" s="17">
        <f t="shared" si="32"/>
        <v>0</v>
      </c>
      <c r="N301" s="18">
        <v>0</v>
      </c>
      <c r="O301" s="19">
        <f t="shared" si="33"/>
        <v>0</v>
      </c>
      <c r="P301" s="17">
        <v>0</v>
      </c>
      <c r="Q301" s="20" t="e">
        <f t="shared" si="34"/>
        <v>#DIV/0!</v>
      </c>
      <c r="R301" s="21"/>
      <c r="S301" s="72">
        <v>0</v>
      </c>
      <c r="T301" s="72">
        <v>0</v>
      </c>
      <c r="U301" s="62">
        <v>0</v>
      </c>
      <c r="V301" s="62">
        <v>0</v>
      </c>
      <c r="W301" s="62">
        <v>0</v>
      </c>
    </row>
    <row r="302" spans="1:23" ht="15.75" hidden="1" customHeight="1">
      <c r="A302" s="13">
        <v>51</v>
      </c>
      <c r="B302" s="54" t="s">
        <v>263</v>
      </c>
      <c r="C302" s="37" t="s">
        <v>311</v>
      </c>
      <c r="D302" s="54" t="s">
        <v>319</v>
      </c>
      <c r="E302" s="13">
        <v>7</v>
      </c>
      <c r="F302" s="13"/>
      <c r="G302" s="14" t="s">
        <v>31</v>
      </c>
      <c r="H302" s="14" t="s">
        <v>37</v>
      </c>
      <c r="I302" s="13" t="s">
        <v>44</v>
      </c>
      <c r="J302" s="15">
        <v>1</v>
      </c>
      <c r="K302" s="16">
        <v>0</v>
      </c>
      <c r="L302" s="17"/>
      <c r="M302" s="17">
        <f t="shared" si="32"/>
        <v>0</v>
      </c>
      <c r="N302" s="18">
        <v>0</v>
      </c>
      <c r="O302" s="19">
        <f t="shared" si="33"/>
        <v>0</v>
      </c>
      <c r="P302" s="17">
        <v>0</v>
      </c>
      <c r="Q302" s="20" t="e">
        <f t="shared" si="34"/>
        <v>#DIV/0!</v>
      </c>
      <c r="R302" s="21"/>
      <c r="S302" s="72">
        <v>0</v>
      </c>
      <c r="T302" s="72">
        <v>0</v>
      </c>
      <c r="U302" s="62">
        <v>0</v>
      </c>
      <c r="V302" s="62">
        <v>0</v>
      </c>
      <c r="W302" s="62">
        <v>0</v>
      </c>
    </row>
    <row r="303" spans="1:23" ht="15.75" hidden="1" customHeight="1">
      <c r="A303" s="13">
        <v>52</v>
      </c>
      <c r="B303" s="54" t="s">
        <v>263</v>
      </c>
      <c r="C303" s="37" t="s">
        <v>311</v>
      </c>
      <c r="D303" s="54" t="s">
        <v>320</v>
      </c>
      <c r="E303" s="13">
        <v>7</v>
      </c>
      <c r="F303" s="13"/>
      <c r="G303" s="14" t="s">
        <v>31</v>
      </c>
      <c r="H303" s="14" t="s">
        <v>35</v>
      </c>
      <c r="I303" s="13" t="s">
        <v>44</v>
      </c>
      <c r="J303" s="15">
        <v>1</v>
      </c>
      <c r="K303" s="16">
        <v>0</v>
      </c>
      <c r="L303" s="17"/>
      <c r="M303" s="17">
        <f t="shared" si="32"/>
        <v>0</v>
      </c>
      <c r="N303" s="18">
        <v>0</v>
      </c>
      <c r="O303" s="19">
        <f t="shared" si="33"/>
        <v>0</v>
      </c>
      <c r="P303" s="17">
        <v>0</v>
      </c>
      <c r="Q303" s="20" t="e">
        <f t="shared" si="34"/>
        <v>#DIV/0!</v>
      </c>
      <c r="R303" s="21"/>
      <c r="S303" s="72">
        <v>0</v>
      </c>
      <c r="T303" s="72">
        <v>0</v>
      </c>
      <c r="U303" s="62">
        <v>0</v>
      </c>
      <c r="V303" s="62">
        <v>0</v>
      </c>
      <c r="W303" s="62">
        <v>0</v>
      </c>
    </row>
    <row r="304" spans="1:23" ht="15.75" hidden="1" customHeight="1">
      <c r="A304" s="26" t="s">
        <v>263</v>
      </c>
      <c r="B304" s="26"/>
      <c r="C304" s="27"/>
      <c r="D304" s="28" cm="1">
        <f t="array" ref="D304">SUM(1/COUNTIF(D252:D303,D252:D303))</f>
        <v>52</v>
      </c>
      <c r="E304" s="103"/>
      <c r="F304" s="103"/>
      <c r="G304" s="51"/>
      <c r="H304" s="28"/>
      <c r="I304" s="28"/>
      <c r="J304" s="28">
        <f t="shared" ref="J304:P304" si="35">SUM(J252:J303)</f>
        <v>52</v>
      </c>
      <c r="K304" s="30">
        <f t="shared" si="35"/>
        <v>0</v>
      </c>
      <c r="L304" s="30">
        <f t="shared" si="35"/>
        <v>0</v>
      </c>
      <c r="M304" s="30">
        <f t="shared" si="35"/>
        <v>0</v>
      </c>
      <c r="N304" s="31">
        <f t="shared" si="35"/>
        <v>0</v>
      </c>
      <c r="O304" s="30">
        <f t="shared" si="35"/>
        <v>0</v>
      </c>
      <c r="P304" s="30">
        <f t="shared" si="35"/>
        <v>0</v>
      </c>
      <c r="Q304" s="32" t="e">
        <f t="shared" si="34"/>
        <v>#DIV/0!</v>
      </c>
      <c r="R304" s="32" t="e">
        <f>AVERAGE(R252:R303)</f>
        <v>#DIV/0!</v>
      </c>
      <c r="S304" s="33">
        <f>SUM(S252:S303)</f>
        <v>0</v>
      </c>
      <c r="T304" s="33">
        <f>SUM(T252:T303)</f>
        <v>0</v>
      </c>
      <c r="U304" s="33">
        <f>SUM(U252:U303)</f>
        <v>0</v>
      </c>
      <c r="V304" s="33">
        <f>SUM(V252:V303)</f>
        <v>0</v>
      </c>
      <c r="W304" s="33">
        <f>SUM(W252:W303)</f>
        <v>0</v>
      </c>
    </row>
    <row r="305" spans="1:23" ht="15.75" hidden="1" customHeight="1">
      <c r="A305" s="13">
        <v>1</v>
      </c>
      <c r="B305" s="106" t="s">
        <v>321</v>
      </c>
      <c r="C305" s="12" t="s">
        <v>322</v>
      </c>
      <c r="D305" s="107" t="s">
        <v>323</v>
      </c>
      <c r="E305" s="13">
        <v>7</v>
      </c>
      <c r="F305" s="13"/>
      <c r="G305" s="14" t="s">
        <v>58</v>
      </c>
      <c r="H305" s="14" t="s">
        <v>324</v>
      </c>
      <c r="I305" s="13" t="s">
        <v>44</v>
      </c>
      <c r="J305" s="15">
        <v>1</v>
      </c>
      <c r="K305" s="16">
        <v>0</v>
      </c>
      <c r="L305" s="17"/>
      <c r="M305" s="17">
        <f t="shared" ref="M305:M338" si="36">K305+L305</f>
        <v>0</v>
      </c>
      <c r="N305" s="18">
        <v>0</v>
      </c>
      <c r="O305" s="19">
        <f t="shared" ref="O305:O338" si="37">M305-N305</f>
        <v>0</v>
      </c>
      <c r="P305" s="17">
        <v>0</v>
      </c>
      <c r="Q305" s="20" t="e">
        <f t="shared" si="34"/>
        <v>#DIV/0!</v>
      </c>
      <c r="R305" s="21"/>
      <c r="S305" s="72">
        <v>0</v>
      </c>
      <c r="T305" s="72">
        <v>0</v>
      </c>
      <c r="U305" s="72">
        <v>0</v>
      </c>
      <c r="V305" s="72">
        <v>0</v>
      </c>
      <c r="W305" s="108"/>
    </row>
    <row r="306" spans="1:23" ht="15.75" hidden="1" customHeight="1">
      <c r="A306" s="13">
        <f>A305+1</f>
        <v>2</v>
      </c>
      <c r="B306" s="106" t="s">
        <v>321</v>
      </c>
      <c r="C306" s="12" t="s">
        <v>322</v>
      </c>
      <c r="D306" s="107" t="s">
        <v>325</v>
      </c>
      <c r="E306" s="13">
        <v>7</v>
      </c>
      <c r="F306" s="13"/>
      <c r="G306" s="14" t="s">
        <v>49</v>
      </c>
      <c r="H306" s="14" t="s">
        <v>50</v>
      </c>
      <c r="I306" s="13" t="s">
        <v>33</v>
      </c>
      <c r="J306" s="15">
        <v>1</v>
      </c>
      <c r="K306" s="16">
        <v>0</v>
      </c>
      <c r="L306" s="17"/>
      <c r="M306" s="17">
        <f t="shared" si="36"/>
        <v>0</v>
      </c>
      <c r="N306" s="18">
        <v>0</v>
      </c>
      <c r="O306" s="19">
        <f t="shared" si="37"/>
        <v>0</v>
      </c>
      <c r="P306" s="17">
        <v>0</v>
      </c>
      <c r="Q306" s="20" t="e">
        <f t="shared" si="34"/>
        <v>#DIV/0!</v>
      </c>
      <c r="R306" s="21"/>
      <c r="S306" s="72">
        <v>0</v>
      </c>
      <c r="T306" s="72">
        <v>0</v>
      </c>
      <c r="U306" s="72">
        <v>0</v>
      </c>
      <c r="V306" s="72">
        <v>0</v>
      </c>
      <c r="W306" s="108"/>
    </row>
    <row r="307" spans="1:23" ht="15.75" hidden="1" customHeight="1">
      <c r="A307" s="13">
        <f>A306+1</f>
        <v>3</v>
      </c>
      <c r="B307" s="106" t="s">
        <v>321</v>
      </c>
      <c r="C307" s="12" t="s">
        <v>322</v>
      </c>
      <c r="D307" s="107" t="s">
        <v>326</v>
      </c>
      <c r="E307" s="13">
        <v>7</v>
      </c>
      <c r="F307" s="13"/>
      <c r="G307" s="109" t="s">
        <v>58</v>
      </c>
      <c r="H307" s="14" t="s">
        <v>59</v>
      </c>
      <c r="I307" s="13" t="s">
        <v>33</v>
      </c>
      <c r="J307" s="15">
        <v>1</v>
      </c>
      <c r="K307" s="16">
        <v>0</v>
      </c>
      <c r="L307" s="17"/>
      <c r="M307" s="17">
        <f t="shared" si="36"/>
        <v>0</v>
      </c>
      <c r="N307" s="18">
        <v>0</v>
      </c>
      <c r="O307" s="19">
        <f t="shared" si="37"/>
        <v>0</v>
      </c>
      <c r="P307" s="17">
        <v>0</v>
      </c>
      <c r="Q307" s="20" t="e">
        <f t="shared" si="34"/>
        <v>#DIV/0!</v>
      </c>
      <c r="R307" s="21"/>
      <c r="S307" s="72">
        <v>0</v>
      </c>
      <c r="T307" s="72">
        <v>0</v>
      </c>
      <c r="U307" s="72">
        <v>0</v>
      </c>
      <c r="V307" s="72">
        <v>0</v>
      </c>
      <c r="W307" s="108"/>
    </row>
    <row r="308" spans="1:23" ht="15.75" hidden="1" customHeight="1">
      <c r="A308" s="13">
        <f>A307+1</f>
        <v>4</v>
      </c>
      <c r="B308" s="106" t="s">
        <v>321</v>
      </c>
      <c r="C308" s="12" t="s">
        <v>322</v>
      </c>
      <c r="D308" s="107" t="s">
        <v>327</v>
      </c>
      <c r="E308" s="13">
        <v>7</v>
      </c>
      <c r="F308" s="13"/>
      <c r="G308" s="14" t="s">
        <v>31</v>
      </c>
      <c r="H308" s="14" t="s">
        <v>37</v>
      </c>
      <c r="I308" s="13" t="s">
        <v>33</v>
      </c>
      <c r="J308" s="15">
        <v>1</v>
      </c>
      <c r="K308" s="16">
        <v>0</v>
      </c>
      <c r="L308" s="17"/>
      <c r="M308" s="17">
        <f t="shared" si="36"/>
        <v>0</v>
      </c>
      <c r="N308" s="18">
        <v>0</v>
      </c>
      <c r="O308" s="19">
        <f t="shared" si="37"/>
        <v>0</v>
      </c>
      <c r="P308" s="17">
        <v>0</v>
      </c>
      <c r="Q308" s="20" t="e">
        <f t="shared" si="34"/>
        <v>#DIV/0!</v>
      </c>
      <c r="R308" s="21"/>
      <c r="S308" s="72">
        <v>0</v>
      </c>
      <c r="T308" s="72">
        <v>0</v>
      </c>
      <c r="U308" s="72">
        <v>0</v>
      </c>
      <c r="V308" s="72">
        <v>0</v>
      </c>
      <c r="W308" s="108"/>
    </row>
    <row r="309" spans="1:23" ht="15.75" hidden="1" customHeight="1">
      <c r="A309" s="13">
        <f t="shared" ref="A309:A338" si="38">A308+1</f>
        <v>5</v>
      </c>
      <c r="B309" s="106" t="s">
        <v>321</v>
      </c>
      <c r="C309" s="12" t="s">
        <v>322</v>
      </c>
      <c r="D309" s="107" t="s">
        <v>322</v>
      </c>
      <c r="E309" s="13">
        <v>7</v>
      </c>
      <c r="F309" s="13"/>
      <c r="G309" s="14" t="s">
        <v>43</v>
      </c>
      <c r="H309" s="14" t="s">
        <v>37</v>
      </c>
      <c r="I309" s="13" t="s">
        <v>33</v>
      </c>
      <c r="J309" s="15">
        <v>1</v>
      </c>
      <c r="K309" s="16">
        <v>0</v>
      </c>
      <c r="L309" s="17"/>
      <c r="M309" s="17">
        <f t="shared" si="36"/>
        <v>0</v>
      </c>
      <c r="N309" s="18">
        <v>0</v>
      </c>
      <c r="O309" s="19">
        <f t="shared" si="37"/>
        <v>0</v>
      </c>
      <c r="P309" s="17">
        <v>0</v>
      </c>
      <c r="Q309" s="20" t="e">
        <f t="shared" si="34"/>
        <v>#DIV/0!</v>
      </c>
      <c r="R309" s="21"/>
      <c r="S309" s="72">
        <v>0</v>
      </c>
      <c r="T309" s="72">
        <v>0</v>
      </c>
      <c r="U309" s="72">
        <v>0</v>
      </c>
      <c r="V309" s="72">
        <v>0</v>
      </c>
      <c r="W309" s="108"/>
    </row>
    <row r="310" spans="1:23" ht="15.75" hidden="1" customHeight="1">
      <c r="A310" s="13">
        <f t="shared" si="38"/>
        <v>6</v>
      </c>
      <c r="B310" s="106" t="s">
        <v>321</v>
      </c>
      <c r="C310" s="12" t="s">
        <v>322</v>
      </c>
      <c r="D310" s="107" t="s">
        <v>328</v>
      </c>
      <c r="E310" s="13">
        <v>7</v>
      </c>
      <c r="F310" s="13"/>
      <c r="G310" s="14" t="s">
        <v>58</v>
      </c>
      <c r="H310" s="14" t="s">
        <v>324</v>
      </c>
      <c r="I310" s="13" t="s">
        <v>44</v>
      </c>
      <c r="J310" s="15">
        <v>1</v>
      </c>
      <c r="K310" s="16">
        <v>0</v>
      </c>
      <c r="L310" s="17"/>
      <c r="M310" s="17">
        <f t="shared" si="36"/>
        <v>0</v>
      </c>
      <c r="N310" s="18">
        <v>0</v>
      </c>
      <c r="O310" s="19">
        <f t="shared" si="37"/>
        <v>0</v>
      </c>
      <c r="P310" s="17">
        <v>0</v>
      </c>
      <c r="Q310" s="20" t="e">
        <f t="shared" si="34"/>
        <v>#DIV/0!</v>
      </c>
      <c r="R310" s="21"/>
      <c r="S310" s="72">
        <v>0</v>
      </c>
      <c r="T310" s="72">
        <v>0</v>
      </c>
      <c r="U310" s="72">
        <v>0</v>
      </c>
      <c r="V310" s="72">
        <v>0</v>
      </c>
      <c r="W310" s="108"/>
    </row>
    <row r="311" spans="1:23" ht="15.75" hidden="1" customHeight="1">
      <c r="A311" s="13">
        <f t="shared" si="38"/>
        <v>7</v>
      </c>
      <c r="B311" s="106" t="s">
        <v>321</v>
      </c>
      <c r="C311" s="12" t="s">
        <v>329</v>
      </c>
      <c r="D311" s="107" t="s">
        <v>330</v>
      </c>
      <c r="E311" s="13">
        <v>7</v>
      </c>
      <c r="F311" s="13"/>
      <c r="G311" s="14" t="s">
        <v>39</v>
      </c>
      <c r="H311" s="14" t="s">
        <v>177</v>
      </c>
      <c r="I311" s="13" t="s">
        <v>80</v>
      </c>
      <c r="J311" s="15">
        <v>1</v>
      </c>
      <c r="K311" s="16">
        <v>0</v>
      </c>
      <c r="L311" s="17"/>
      <c r="M311" s="17">
        <f t="shared" si="36"/>
        <v>0</v>
      </c>
      <c r="N311" s="18">
        <v>0</v>
      </c>
      <c r="O311" s="19">
        <f t="shared" si="37"/>
        <v>0</v>
      </c>
      <c r="P311" s="17">
        <v>0</v>
      </c>
      <c r="Q311" s="20" t="e">
        <f t="shared" si="34"/>
        <v>#DIV/0!</v>
      </c>
      <c r="R311" s="21"/>
      <c r="S311" s="72">
        <v>0</v>
      </c>
      <c r="T311" s="72">
        <v>0</v>
      </c>
      <c r="U311" s="72">
        <v>0</v>
      </c>
      <c r="V311" s="72">
        <v>0</v>
      </c>
      <c r="W311" s="108"/>
    </row>
    <row r="312" spans="1:23" ht="15.75" hidden="1" customHeight="1">
      <c r="A312" s="13">
        <f t="shared" si="38"/>
        <v>8</v>
      </c>
      <c r="B312" s="106" t="s">
        <v>321</v>
      </c>
      <c r="C312" s="12" t="s">
        <v>329</v>
      </c>
      <c r="D312" s="107" t="s">
        <v>331</v>
      </c>
      <c r="E312" s="13">
        <v>7</v>
      </c>
      <c r="F312" s="13"/>
      <c r="G312" s="14" t="s">
        <v>31</v>
      </c>
      <c r="H312" s="14" t="s">
        <v>37</v>
      </c>
      <c r="I312" s="13" t="s">
        <v>33</v>
      </c>
      <c r="J312" s="15">
        <v>1</v>
      </c>
      <c r="K312" s="16">
        <v>0</v>
      </c>
      <c r="L312" s="17"/>
      <c r="M312" s="17">
        <f t="shared" si="36"/>
        <v>0</v>
      </c>
      <c r="N312" s="18">
        <v>0</v>
      </c>
      <c r="O312" s="19">
        <f t="shared" si="37"/>
        <v>0</v>
      </c>
      <c r="P312" s="17">
        <v>0</v>
      </c>
      <c r="Q312" s="20" t="e">
        <f t="shared" si="34"/>
        <v>#DIV/0!</v>
      </c>
      <c r="R312" s="21"/>
      <c r="S312" s="72">
        <v>0</v>
      </c>
      <c r="T312" s="72">
        <v>0</v>
      </c>
      <c r="U312" s="72">
        <v>0</v>
      </c>
      <c r="V312" s="72">
        <v>0</v>
      </c>
      <c r="W312" s="108"/>
    </row>
    <row r="313" spans="1:23" ht="15.75" hidden="1" customHeight="1">
      <c r="A313" s="13">
        <f t="shared" si="38"/>
        <v>9</v>
      </c>
      <c r="B313" s="106" t="s">
        <v>321</v>
      </c>
      <c r="C313" s="12" t="s">
        <v>332</v>
      </c>
      <c r="D313" s="107" t="s">
        <v>333</v>
      </c>
      <c r="E313" s="13">
        <v>7</v>
      </c>
      <c r="F313" s="13"/>
      <c r="G313" s="14" t="s">
        <v>31</v>
      </c>
      <c r="H313" s="14" t="s">
        <v>229</v>
      </c>
      <c r="I313" s="13" t="s">
        <v>33</v>
      </c>
      <c r="J313" s="15">
        <v>1</v>
      </c>
      <c r="K313" s="16">
        <v>0</v>
      </c>
      <c r="L313" s="17"/>
      <c r="M313" s="17">
        <f t="shared" si="36"/>
        <v>0</v>
      </c>
      <c r="N313" s="18">
        <v>0</v>
      </c>
      <c r="O313" s="19">
        <f t="shared" si="37"/>
        <v>0</v>
      </c>
      <c r="P313" s="17">
        <v>0</v>
      </c>
      <c r="Q313" s="20" t="e">
        <f t="shared" si="34"/>
        <v>#DIV/0!</v>
      </c>
      <c r="R313" s="21"/>
      <c r="S313" s="72">
        <v>0</v>
      </c>
      <c r="T313" s="72">
        <v>0</v>
      </c>
      <c r="U313" s="72">
        <v>0</v>
      </c>
      <c r="V313" s="72">
        <v>0</v>
      </c>
      <c r="W313" s="108"/>
    </row>
    <row r="314" spans="1:23" ht="15.75" hidden="1" customHeight="1">
      <c r="A314" s="13">
        <f t="shared" si="38"/>
        <v>10</v>
      </c>
      <c r="B314" s="106" t="s">
        <v>321</v>
      </c>
      <c r="C314" s="12" t="s">
        <v>332</v>
      </c>
      <c r="D314" s="107" t="s">
        <v>334</v>
      </c>
      <c r="E314" s="13">
        <v>7</v>
      </c>
      <c r="F314" s="13"/>
      <c r="G314" s="14" t="s">
        <v>31</v>
      </c>
      <c r="H314" s="14" t="s">
        <v>229</v>
      </c>
      <c r="I314" s="13" t="s">
        <v>33</v>
      </c>
      <c r="J314" s="15">
        <v>1</v>
      </c>
      <c r="K314" s="16">
        <v>0</v>
      </c>
      <c r="L314" s="17"/>
      <c r="M314" s="17">
        <f t="shared" si="36"/>
        <v>0</v>
      </c>
      <c r="N314" s="18">
        <v>0</v>
      </c>
      <c r="O314" s="19">
        <f t="shared" si="37"/>
        <v>0</v>
      </c>
      <c r="P314" s="17">
        <v>0</v>
      </c>
      <c r="Q314" s="20" t="e">
        <f t="shared" si="34"/>
        <v>#DIV/0!</v>
      </c>
      <c r="R314" s="21"/>
      <c r="S314" s="72">
        <v>0</v>
      </c>
      <c r="T314" s="72">
        <v>0</v>
      </c>
      <c r="U314" s="72">
        <v>0</v>
      </c>
      <c r="V314" s="72">
        <v>0</v>
      </c>
      <c r="W314" s="108"/>
    </row>
    <row r="315" spans="1:23" ht="15.75" hidden="1" customHeight="1">
      <c r="A315" s="13">
        <f t="shared" si="38"/>
        <v>11</v>
      </c>
      <c r="B315" s="106" t="s">
        <v>321</v>
      </c>
      <c r="C315" s="12" t="s">
        <v>332</v>
      </c>
      <c r="D315" s="107" t="s">
        <v>335</v>
      </c>
      <c r="E315" s="13">
        <v>7</v>
      </c>
      <c r="F315" s="13"/>
      <c r="G315" s="14" t="s">
        <v>31</v>
      </c>
      <c r="H315" s="14" t="s">
        <v>37</v>
      </c>
      <c r="I315" s="13" t="s">
        <v>33</v>
      </c>
      <c r="J315" s="15">
        <v>1</v>
      </c>
      <c r="K315" s="16">
        <v>0</v>
      </c>
      <c r="L315" s="17"/>
      <c r="M315" s="17">
        <f t="shared" si="36"/>
        <v>0</v>
      </c>
      <c r="N315" s="18">
        <v>0</v>
      </c>
      <c r="O315" s="19">
        <f t="shared" si="37"/>
        <v>0</v>
      </c>
      <c r="P315" s="17">
        <v>0</v>
      </c>
      <c r="Q315" s="20" t="e">
        <f t="shared" si="34"/>
        <v>#DIV/0!</v>
      </c>
      <c r="R315" s="21"/>
      <c r="S315" s="72">
        <v>0</v>
      </c>
      <c r="T315" s="72">
        <v>0</v>
      </c>
      <c r="U315" s="72">
        <v>0</v>
      </c>
      <c r="V315" s="72">
        <v>0</v>
      </c>
      <c r="W315" s="108"/>
    </row>
    <row r="316" spans="1:23" ht="15.75" hidden="1" customHeight="1">
      <c r="A316" s="13">
        <f t="shared" si="38"/>
        <v>12</v>
      </c>
      <c r="B316" s="106" t="s">
        <v>321</v>
      </c>
      <c r="C316" s="12" t="s">
        <v>332</v>
      </c>
      <c r="D316" s="110" t="s">
        <v>336</v>
      </c>
      <c r="E316" s="13">
        <v>7</v>
      </c>
      <c r="F316" s="13"/>
      <c r="G316" s="14" t="s">
        <v>31</v>
      </c>
      <c r="H316" s="14" t="s">
        <v>37</v>
      </c>
      <c r="I316" s="13" t="s">
        <v>33</v>
      </c>
      <c r="J316" s="15">
        <v>1</v>
      </c>
      <c r="K316" s="16">
        <v>0</v>
      </c>
      <c r="L316" s="17"/>
      <c r="M316" s="17">
        <f t="shared" si="36"/>
        <v>0</v>
      </c>
      <c r="N316" s="18">
        <v>0</v>
      </c>
      <c r="O316" s="19">
        <f t="shared" si="37"/>
        <v>0</v>
      </c>
      <c r="P316" s="17">
        <v>0</v>
      </c>
      <c r="Q316" s="20" t="e">
        <f t="shared" si="34"/>
        <v>#DIV/0!</v>
      </c>
      <c r="R316" s="21"/>
      <c r="S316" s="72">
        <v>0</v>
      </c>
      <c r="T316" s="72">
        <v>0</v>
      </c>
      <c r="U316" s="72">
        <v>0</v>
      </c>
      <c r="V316" s="72">
        <v>0</v>
      </c>
      <c r="W316" s="108"/>
    </row>
    <row r="317" spans="1:23" ht="15.75" hidden="1" customHeight="1">
      <c r="A317" s="13">
        <f t="shared" si="38"/>
        <v>13</v>
      </c>
      <c r="B317" s="106" t="s">
        <v>321</v>
      </c>
      <c r="C317" s="12" t="s">
        <v>332</v>
      </c>
      <c r="D317" s="107" t="s">
        <v>337</v>
      </c>
      <c r="E317" s="13">
        <v>7</v>
      </c>
      <c r="F317" s="13"/>
      <c r="G317" s="14" t="s">
        <v>31</v>
      </c>
      <c r="H317" s="14" t="s">
        <v>37</v>
      </c>
      <c r="I317" s="13" t="s">
        <v>33</v>
      </c>
      <c r="J317" s="15">
        <v>1</v>
      </c>
      <c r="K317" s="16">
        <v>0</v>
      </c>
      <c r="L317" s="17"/>
      <c r="M317" s="17">
        <f t="shared" si="36"/>
        <v>0</v>
      </c>
      <c r="N317" s="18">
        <v>0</v>
      </c>
      <c r="O317" s="19">
        <f t="shared" si="37"/>
        <v>0</v>
      </c>
      <c r="P317" s="17">
        <v>0</v>
      </c>
      <c r="Q317" s="20" t="e">
        <f t="shared" si="34"/>
        <v>#DIV/0!</v>
      </c>
      <c r="R317" s="21"/>
      <c r="S317" s="72">
        <v>0</v>
      </c>
      <c r="T317" s="72">
        <v>0</v>
      </c>
      <c r="U317" s="72">
        <v>0</v>
      </c>
      <c r="V317" s="72">
        <v>0</v>
      </c>
      <c r="W317" s="108"/>
    </row>
    <row r="318" spans="1:23" ht="15.75" hidden="1" customHeight="1">
      <c r="A318" s="13">
        <f t="shared" si="38"/>
        <v>14</v>
      </c>
      <c r="B318" s="106" t="s">
        <v>321</v>
      </c>
      <c r="C318" s="12" t="s">
        <v>332</v>
      </c>
      <c r="D318" s="107" t="s">
        <v>338</v>
      </c>
      <c r="E318" s="13">
        <v>7</v>
      </c>
      <c r="F318" s="13"/>
      <c r="G318" s="14" t="s">
        <v>31</v>
      </c>
      <c r="H318" s="14" t="s">
        <v>126</v>
      </c>
      <c r="I318" s="13" t="s">
        <v>33</v>
      </c>
      <c r="J318" s="15">
        <v>1</v>
      </c>
      <c r="K318" s="16">
        <v>0</v>
      </c>
      <c r="L318" s="17"/>
      <c r="M318" s="17">
        <f t="shared" si="36"/>
        <v>0</v>
      </c>
      <c r="N318" s="18">
        <v>0</v>
      </c>
      <c r="O318" s="19">
        <f t="shared" si="37"/>
        <v>0</v>
      </c>
      <c r="P318" s="17">
        <v>0</v>
      </c>
      <c r="Q318" s="20" t="e">
        <f t="shared" si="34"/>
        <v>#DIV/0!</v>
      </c>
      <c r="R318" s="21"/>
      <c r="S318" s="72">
        <v>0</v>
      </c>
      <c r="T318" s="72">
        <v>0</v>
      </c>
      <c r="U318" s="72">
        <v>0</v>
      </c>
      <c r="V318" s="72">
        <v>0</v>
      </c>
      <c r="W318" s="108"/>
    </row>
    <row r="319" spans="1:23" ht="15.75" hidden="1" customHeight="1">
      <c r="A319" s="13">
        <f t="shared" si="38"/>
        <v>15</v>
      </c>
      <c r="B319" s="106" t="s">
        <v>321</v>
      </c>
      <c r="C319" s="111" t="s">
        <v>339</v>
      </c>
      <c r="D319" s="111" t="s">
        <v>340</v>
      </c>
      <c r="E319" s="13">
        <v>7</v>
      </c>
      <c r="F319" s="13"/>
      <c r="G319" s="14" t="s">
        <v>58</v>
      </c>
      <c r="H319" s="14" t="s">
        <v>59</v>
      </c>
      <c r="I319" s="13" t="s">
        <v>33</v>
      </c>
      <c r="J319" s="15">
        <v>1</v>
      </c>
      <c r="K319" s="16">
        <v>0</v>
      </c>
      <c r="L319" s="17"/>
      <c r="M319" s="17">
        <f t="shared" si="36"/>
        <v>0</v>
      </c>
      <c r="N319" s="18">
        <v>0</v>
      </c>
      <c r="O319" s="19">
        <f t="shared" si="37"/>
        <v>0</v>
      </c>
      <c r="P319" s="17">
        <v>0</v>
      </c>
      <c r="Q319" s="20" t="e">
        <f t="shared" si="34"/>
        <v>#DIV/0!</v>
      </c>
      <c r="R319" s="21"/>
      <c r="S319" s="72">
        <v>0</v>
      </c>
      <c r="T319" s="72">
        <v>0</v>
      </c>
      <c r="U319" s="72">
        <v>0</v>
      </c>
      <c r="V319" s="72">
        <v>0</v>
      </c>
      <c r="W319" s="108"/>
    </row>
    <row r="320" spans="1:23" ht="15.75" hidden="1" customHeight="1">
      <c r="A320" s="13">
        <f t="shared" si="38"/>
        <v>16</v>
      </c>
      <c r="B320" s="106" t="s">
        <v>321</v>
      </c>
      <c r="C320" s="111" t="s">
        <v>339</v>
      </c>
      <c r="D320" s="111" t="s">
        <v>341</v>
      </c>
      <c r="E320" s="13">
        <v>7</v>
      </c>
      <c r="F320" s="13"/>
      <c r="G320" s="14" t="s">
        <v>31</v>
      </c>
      <c r="H320" s="14" t="s">
        <v>37</v>
      </c>
      <c r="I320" s="13" t="s">
        <v>44</v>
      </c>
      <c r="J320" s="15">
        <v>1</v>
      </c>
      <c r="K320" s="16">
        <v>0</v>
      </c>
      <c r="L320" s="17"/>
      <c r="M320" s="17">
        <f t="shared" si="36"/>
        <v>0</v>
      </c>
      <c r="N320" s="18">
        <v>0</v>
      </c>
      <c r="O320" s="19">
        <f t="shared" si="37"/>
        <v>0</v>
      </c>
      <c r="P320" s="17">
        <v>0</v>
      </c>
      <c r="Q320" s="20" t="e">
        <f t="shared" si="34"/>
        <v>#DIV/0!</v>
      </c>
      <c r="R320" s="21"/>
      <c r="S320" s="72">
        <v>0</v>
      </c>
      <c r="T320" s="72">
        <v>0</v>
      </c>
      <c r="U320" s="72">
        <v>0</v>
      </c>
      <c r="V320" s="72">
        <v>0</v>
      </c>
      <c r="W320" s="108"/>
    </row>
    <row r="321" spans="1:23" ht="15.75" hidden="1" customHeight="1">
      <c r="A321" s="13">
        <f t="shared" si="38"/>
        <v>17</v>
      </c>
      <c r="B321" s="106" t="s">
        <v>321</v>
      </c>
      <c r="C321" s="111" t="s">
        <v>339</v>
      </c>
      <c r="D321" s="111" t="s">
        <v>342</v>
      </c>
      <c r="E321" s="13">
        <v>7</v>
      </c>
      <c r="F321" s="13"/>
      <c r="G321" s="14" t="s">
        <v>31</v>
      </c>
      <c r="H321" s="78" t="s">
        <v>37</v>
      </c>
      <c r="I321" s="13" t="s">
        <v>33</v>
      </c>
      <c r="J321" s="15">
        <v>1</v>
      </c>
      <c r="K321" s="16">
        <v>0</v>
      </c>
      <c r="L321" s="17"/>
      <c r="M321" s="17">
        <f t="shared" si="36"/>
        <v>0</v>
      </c>
      <c r="N321" s="18">
        <v>0</v>
      </c>
      <c r="O321" s="19">
        <f t="shared" si="37"/>
        <v>0</v>
      </c>
      <c r="P321" s="17">
        <v>0</v>
      </c>
      <c r="Q321" s="20" t="e">
        <f t="shared" si="34"/>
        <v>#DIV/0!</v>
      </c>
      <c r="R321" s="21"/>
      <c r="S321" s="72">
        <v>0</v>
      </c>
      <c r="T321" s="72">
        <v>0</v>
      </c>
      <c r="U321" s="72">
        <v>0</v>
      </c>
      <c r="V321" s="72">
        <v>0</v>
      </c>
      <c r="W321" s="108"/>
    </row>
    <row r="322" spans="1:23" ht="15.75" hidden="1" customHeight="1">
      <c r="A322" s="13">
        <f t="shared" si="38"/>
        <v>18</v>
      </c>
      <c r="B322" s="106" t="s">
        <v>321</v>
      </c>
      <c r="C322" s="111" t="s">
        <v>339</v>
      </c>
      <c r="D322" s="111" t="s">
        <v>343</v>
      </c>
      <c r="E322" s="13">
        <v>7</v>
      </c>
      <c r="F322" s="13"/>
      <c r="G322" s="109" t="s">
        <v>58</v>
      </c>
      <c r="H322" s="14" t="s">
        <v>59</v>
      </c>
      <c r="I322" s="13" t="s">
        <v>44</v>
      </c>
      <c r="J322" s="15">
        <v>1</v>
      </c>
      <c r="K322" s="16">
        <v>0</v>
      </c>
      <c r="L322" s="17"/>
      <c r="M322" s="17">
        <f t="shared" si="36"/>
        <v>0</v>
      </c>
      <c r="N322" s="18">
        <v>0</v>
      </c>
      <c r="O322" s="19">
        <f t="shared" si="37"/>
        <v>0</v>
      </c>
      <c r="P322" s="17">
        <v>0</v>
      </c>
      <c r="Q322" s="20" t="e">
        <f t="shared" si="34"/>
        <v>#DIV/0!</v>
      </c>
      <c r="R322" s="21"/>
      <c r="S322" s="72">
        <v>0</v>
      </c>
      <c r="T322" s="72">
        <v>0</v>
      </c>
      <c r="U322" s="72">
        <v>0</v>
      </c>
      <c r="V322" s="72">
        <v>0</v>
      </c>
      <c r="W322" s="108"/>
    </row>
    <row r="323" spans="1:23" ht="15.75" hidden="1" customHeight="1">
      <c r="A323" s="13">
        <f t="shared" si="38"/>
        <v>19</v>
      </c>
      <c r="B323" s="106" t="s">
        <v>321</v>
      </c>
      <c r="C323" s="111" t="s">
        <v>339</v>
      </c>
      <c r="D323" s="111" t="s">
        <v>344</v>
      </c>
      <c r="E323" s="13">
        <v>7</v>
      </c>
      <c r="F323" s="13"/>
      <c r="G323" s="14" t="s">
        <v>58</v>
      </c>
      <c r="H323" s="14" t="s">
        <v>324</v>
      </c>
      <c r="I323" s="13" t="s">
        <v>44</v>
      </c>
      <c r="J323" s="15">
        <v>1</v>
      </c>
      <c r="K323" s="16">
        <v>0</v>
      </c>
      <c r="L323" s="17"/>
      <c r="M323" s="17">
        <f t="shared" si="36"/>
        <v>0</v>
      </c>
      <c r="N323" s="18">
        <v>0</v>
      </c>
      <c r="O323" s="19">
        <f t="shared" si="37"/>
        <v>0</v>
      </c>
      <c r="P323" s="17">
        <v>0</v>
      </c>
      <c r="Q323" s="20" t="e">
        <f t="shared" si="34"/>
        <v>#DIV/0!</v>
      </c>
      <c r="R323" s="21"/>
      <c r="S323" s="72">
        <v>0</v>
      </c>
      <c r="T323" s="72">
        <v>0</v>
      </c>
      <c r="U323" s="72">
        <v>0</v>
      </c>
      <c r="V323" s="72">
        <v>0</v>
      </c>
      <c r="W323" s="108"/>
    </row>
    <row r="324" spans="1:23" ht="15.75" hidden="1" customHeight="1">
      <c r="A324" s="13">
        <f t="shared" si="38"/>
        <v>20</v>
      </c>
      <c r="B324" s="106" t="s">
        <v>321</v>
      </c>
      <c r="C324" s="111" t="s">
        <v>339</v>
      </c>
      <c r="D324" s="111" t="s">
        <v>345</v>
      </c>
      <c r="E324" s="13">
        <v>7</v>
      </c>
      <c r="F324" s="13"/>
      <c r="G324" s="14" t="s">
        <v>58</v>
      </c>
      <c r="H324" s="14" t="s">
        <v>59</v>
      </c>
      <c r="I324" s="13" t="s">
        <v>44</v>
      </c>
      <c r="J324" s="15">
        <v>1</v>
      </c>
      <c r="K324" s="16">
        <v>0</v>
      </c>
      <c r="L324" s="17"/>
      <c r="M324" s="17">
        <f t="shared" si="36"/>
        <v>0</v>
      </c>
      <c r="N324" s="18">
        <v>0</v>
      </c>
      <c r="O324" s="19">
        <f t="shared" si="37"/>
        <v>0</v>
      </c>
      <c r="P324" s="17">
        <v>0</v>
      </c>
      <c r="Q324" s="20" t="e">
        <f t="shared" si="34"/>
        <v>#DIV/0!</v>
      </c>
      <c r="R324" s="21"/>
      <c r="S324" s="72">
        <v>0</v>
      </c>
      <c r="T324" s="72">
        <v>0</v>
      </c>
      <c r="U324" s="72">
        <v>0</v>
      </c>
      <c r="V324" s="72">
        <v>0</v>
      </c>
      <c r="W324" s="108"/>
    </row>
    <row r="325" spans="1:23" ht="15.75" hidden="1" customHeight="1">
      <c r="A325" s="13">
        <f t="shared" si="38"/>
        <v>21</v>
      </c>
      <c r="B325" s="106" t="s">
        <v>321</v>
      </c>
      <c r="C325" s="111" t="s">
        <v>339</v>
      </c>
      <c r="D325" s="111" t="s">
        <v>346</v>
      </c>
      <c r="E325" s="13">
        <v>7</v>
      </c>
      <c r="F325" s="13"/>
      <c r="G325" s="14" t="s">
        <v>49</v>
      </c>
      <c r="H325" s="14" t="s">
        <v>50</v>
      </c>
      <c r="I325" s="13" t="s">
        <v>44</v>
      </c>
      <c r="J325" s="15">
        <v>1</v>
      </c>
      <c r="K325" s="16">
        <v>0</v>
      </c>
      <c r="L325" s="17"/>
      <c r="M325" s="17">
        <f t="shared" si="36"/>
        <v>0</v>
      </c>
      <c r="N325" s="18">
        <v>0</v>
      </c>
      <c r="O325" s="19">
        <f t="shared" si="37"/>
        <v>0</v>
      </c>
      <c r="P325" s="17">
        <v>0</v>
      </c>
      <c r="Q325" s="20" t="e">
        <f t="shared" si="34"/>
        <v>#DIV/0!</v>
      </c>
      <c r="R325" s="21"/>
      <c r="S325" s="72">
        <v>0</v>
      </c>
      <c r="T325" s="72">
        <v>0</v>
      </c>
      <c r="U325" s="72">
        <v>0</v>
      </c>
      <c r="V325" s="72">
        <v>0</v>
      </c>
      <c r="W325" s="108"/>
    </row>
    <row r="326" spans="1:23" ht="15.75" hidden="1" customHeight="1">
      <c r="A326" s="13">
        <f>A325+1</f>
        <v>22</v>
      </c>
      <c r="B326" s="106" t="s">
        <v>321</v>
      </c>
      <c r="C326" s="111" t="s">
        <v>339</v>
      </c>
      <c r="D326" s="111" t="s">
        <v>347</v>
      </c>
      <c r="E326" s="13">
        <v>7</v>
      </c>
      <c r="F326" s="13"/>
      <c r="G326" s="14" t="s">
        <v>49</v>
      </c>
      <c r="H326" s="14" t="s">
        <v>50</v>
      </c>
      <c r="I326" s="13" t="s">
        <v>44</v>
      </c>
      <c r="J326" s="15">
        <v>1</v>
      </c>
      <c r="K326" s="16">
        <v>0</v>
      </c>
      <c r="L326" s="17"/>
      <c r="M326" s="17">
        <f t="shared" si="36"/>
        <v>0</v>
      </c>
      <c r="N326" s="18">
        <v>0</v>
      </c>
      <c r="O326" s="19">
        <f t="shared" si="37"/>
        <v>0</v>
      </c>
      <c r="P326" s="17">
        <v>0</v>
      </c>
      <c r="Q326" s="20" t="e">
        <f t="shared" si="34"/>
        <v>#DIV/0!</v>
      </c>
      <c r="R326" s="21"/>
      <c r="S326" s="72">
        <v>0</v>
      </c>
      <c r="T326" s="72">
        <v>0</v>
      </c>
      <c r="U326" s="72">
        <v>0</v>
      </c>
      <c r="V326" s="72">
        <v>0</v>
      </c>
      <c r="W326" s="108"/>
    </row>
    <row r="327" spans="1:23" ht="15.75" hidden="1" customHeight="1">
      <c r="A327" s="13">
        <f>A326+1</f>
        <v>23</v>
      </c>
      <c r="B327" s="106" t="s">
        <v>321</v>
      </c>
      <c r="C327" s="111" t="s">
        <v>339</v>
      </c>
      <c r="D327" s="111" t="s">
        <v>348</v>
      </c>
      <c r="E327" s="13">
        <v>7</v>
      </c>
      <c r="F327" s="13"/>
      <c r="G327" s="109" t="s">
        <v>58</v>
      </c>
      <c r="H327" s="14" t="s">
        <v>59</v>
      </c>
      <c r="I327" s="13" t="s">
        <v>44</v>
      </c>
      <c r="J327" s="15">
        <v>1</v>
      </c>
      <c r="K327" s="16">
        <v>0</v>
      </c>
      <c r="L327" s="17"/>
      <c r="M327" s="17">
        <f t="shared" si="36"/>
        <v>0</v>
      </c>
      <c r="N327" s="18">
        <v>0</v>
      </c>
      <c r="O327" s="19">
        <f t="shared" si="37"/>
        <v>0</v>
      </c>
      <c r="P327" s="17">
        <v>0</v>
      </c>
      <c r="Q327" s="20" t="e">
        <f t="shared" si="34"/>
        <v>#DIV/0!</v>
      </c>
      <c r="R327" s="21"/>
      <c r="S327" s="72">
        <v>0</v>
      </c>
      <c r="T327" s="72">
        <v>0</v>
      </c>
      <c r="U327" s="72">
        <v>0</v>
      </c>
      <c r="V327" s="72">
        <v>0</v>
      </c>
      <c r="W327" s="108"/>
    </row>
    <row r="328" spans="1:23" ht="15.75" hidden="1" customHeight="1">
      <c r="A328" s="13">
        <f>A327+1</f>
        <v>24</v>
      </c>
      <c r="B328" s="106" t="s">
        <v>321</v>
      </c>
      <c r="C328" s="111" t="s">
        <v>339</v>
      </c>
      <c r="D328" s="111" t="s">
        <v>349</v>
      </c>
      <c r="E328" s="13">
        <v>7</v>
      </c>
      <c r="F328" s="13"/>
      <c r="G328" s="109" t="s">
        <v>58</v>
      </c>
      <c r="H328" s="14" t="s">
        <v>59</v>
      </c>
      <c r="I328" s="13" t="s">
        <v>44</v>
      </c>
      <c r="J328" s="15">
        <v>1</v>
      </c>
      <c r="K328" s="16">
        <v>0</v>
      </c>
      <c r="L328" s="17"/>
      <c r="M328" s="17">
        <f t="shared" si="36"/>
        <v>0</v>
      </c>
      <c r="N328" s="18">
        <v>0</v>
      </c>
      <c r="O328" s="19">
        <f t="shared" si="37"/>
        <v>0</v>
      </c>
      <c r="P328" s="17">
        <v>0</v>
      </c>
      <c r="Q328" s="20" t="e">
        <f t="shared" si="34"/>
        <v>#DIV/0!</v>
      </c>
      <c r="R328" s="21"/>
      <c r="S328" s="72">
        <v>0</v>
      </c>
      <c r="T328" s="72">
        <v>0</v>
      </c>
      <c r="U328" s="72">
        <v>0</v>
      </c>
      <c r="V328" s="72">
        <v>0</v>
      </c>
      <c r="W328" s="108"/>
    </row>
    <row r="329" spans="1:23" ht="15.75" hidden="1" customHeight="1">
      <c r="A329" s="13">
        <f>A328+1</f>
        <v>25</v>
      </c>
      <c r="B329" s="106" t="s">
        <v>321</v>
      </c>
      <c r="C329" s="111" t="s">
        <v>350</v>
      </c>
      <c r="D329" s="111" t="s">
        <v>351</v>
      </c>
      <c r="E329" s="13">
        <v>7</v>
      </c>
      <c r="F329" s="13"/>
      <c r="G329" s="14" t="s">
        <v>69</v>
      </c>
      <c r="H329" s="14" t="s">
        <v>352</v>
      </c>
      <c r="I329" s="13" t="s">
        <v>44</v>
      </c>
      <c r="J329" s="15">
        <v>1</v>
      </c>
      <c r="K329" s="16">
        <v>0</v>
      </c>
      <c r="L329" s="17"/>
      <c r="M329" s="17">
        <f t="shared" si="36"/>
        <v>0</v>
      </c>
      <c r="N329" s="18">
        <v>0</v>
      </c>
      <c r="O329" s="19">
        <f t="shared" si="37"/>
        <v>0</v>
      </c>
      <c r="P329" s="17">
        <v>0</v>
      </c>
      <c r="Q329" s="20" t="e">
        <f t="shared" si="34"/>
        <v>#DIV/0!</v>
      </c>
      <c r="R329" s="21"/>
      <c r="S329" s="72">
        <v>0</v>
      </c>
      <c r="T329" s="72">
        <v>0</v>
      </c>
      <c r="U329" s="72">
        <v>0</v>
      </c>
      <c r="V329" s="72">
        <v>0</v>
      </c>
      <c r="W329" s="108"/>
    </row>
    <row r="330" spans="1:23" ht="15.75" hidden="1" customHeight="1">
      <c r="A330" s="13">
        <f>A329+1</f>
        <v>26</v>
      </c>
      <c r="B330" s="106" t="s">
        <v>321</v>
      </c>
      <c r="C330" s="111" t="s">
        <v>350</v>
      </c>
      <c r="D330" s="111" t="s">
        <v>353</v>
      </c>
      <c r="E330" s="13">
        <v>7</v>
      </c>
      <c r="F330" s="13"/>
      <c r="G330" s="109" t="s">
        <v>58</v>
      </c>
      <c r="H330" s="14" t="s">
        <v>59</v>
      </c>
      <c r="I330" s="13" t="s">
        <v>33</v>
      </c>
      <c r="J330" s="15">
        <v>1</v>
      </c>
      <c r="K330" s="16">
        <v>0</v>
      </c>
      <c r="L330" s="17"/>
      <c r="M330" s="17">
        <f t="shared" si="36"/>
        <v>0</v>
      </c>
      <c r="N330" s="18">
        <v>0</v>
      </c>
      <c r="O330" s="19">
        <f t="shared" si="37"/>
        <v>0</v>
      </c>
      <c r="P330" s="17">
        <v>0</v>
      </c>
      <c r="Q330" s="20" t="e">
        <f t="shared" si="34"/>
        <v>#DIV/0!</v>
      </c>
      <c r="R330" s="21"/>
      <c r="S330" s="72">
        <v>0</v>
      </c>
      <c r="T330" s="72">
        <v>0</v>
      </c>
      <c r="U330" s="72">
        <v>0</v>
      </c>
      <c r="V330" s="72">
        <v>0</v>
      </c>
      <c r="W330" s="108"/>
    </row>
    <row r="331" spans="1:23" ht="15.75" hidden="1" customHeight="1">
      <c r="A331" s="13">
        <f t="shared" si="38"/>
        <v>27</v>
      </c>
      <c r="B331" s="106" t="s">
        <v>321</v>
      </c>
      <c r="C331" s="111" t="s">
        <v>350</v>
      </c>
      <c r="D331" s="111" t="s">
        <v>354</v>
      </c>
      <c r="E331" s="13">
        <v>7</v>
      </c>
      <c r="F331" s="13"/>
      <c r="G331" s="14" t="s">
        <v>49</v>
      </c>
      <c r="H331" s="14" t="s">
        <v>82</v>
      </c>
      <c r="I331" s="13" t="s">
        <v>44</v>
      </c>
      <c r="J331" s="15">
        <v>1</v>
      </c>
      <c r="K331" s="16">
        <v>0</v>
      </c>
      <c r="L331" s="17"/>
      <c r="M331" s="17">
        <f t="shared" si="36"/>
        <v>0</v>
      </c>
      <c r="N331" s="18">
        <v>0</v>
      </c>
      <c r="O331" s="19">
        <f t="shared" si="37"/>
        <v>0</v>
      </c>
      <c r="P331" s="17">
        <v>0</v>
      </c>
      <c r="Q331" s="20" t="e">
        <f t="shared" si="34"/>
        <v>#DIV/0!</v>
      </c>
      <c r="R331" s="21"/>
      <c r="S331" s="72">
        <v>0</v>
      </c>
      <c r="T331" s="72">
        <v>0</v>
      </c>
      <c r="U331" s="72">
        <v>0</v>
      </c>
      <c r="V331" s="72">
        <v>0</v>
      </c>
      <c r="W331" s="108"/>
    </row>
    <row r="332" spans="1:23" ht="15.75" hidden="1" customHeight="1">
      <c r="A332" s="13">
        <f t="shared" si="38"/>
        <v>28</v>
      </c>
      <c r="B332" s="106" t="s">
        <v>321</v>
      </c>
      <c r="C332" s="111" t="s">
        <v>350</v>
      </c>
      <c r="D332" s="111" t="s">
        <v>355</v>
      </c>
      <c r="E332" s="13">
        <v>7</v>
      </c>
      <c r="F332" s="13"/>
      <c r="G332" s="14" t="s">
        <v>31</v>
      </c>
      <c r="H332" s="14" t="s">
        <v>37</v>
      </c>
      <c r="I332" s="13" t="s">
        <v>33</v>
      </c>
      <c r="J332" s="15">
        <v>1</v>
      </c>
      <c r="K332" s="16">
        <v>0</v>
      </c>
      <c r="L332" s="17"/>
      <c r="M332" s="17">
        <f t="shared" si="36"/>
        <v>0</v>
      </c>
      <c r="N332" s="18">
        <v>0</v>
      </c>
      <c r="O332" s="19">
        <f t="shared" si="37"/>
        <v>0</v>
      </c>
      <c r="P332" s="17">
        <v>0</v>
      </c>
      <c r="Q332" s="20" t="e">
        <f t="shared" si="34"/>
        <v>#DIV/0!</v>
      </c>
      <c r="R332" s="21"/>
      <c r="S332" s="72">
        <v>0</v>
      </c>
      <c r="T332" s="72">
        <v>0</v>
      </c>
      <c r="U332" s="72">
        <v>0</v>
      </c>
      <c r="V332" s="72">
        <v>0</v>
      </c>
      <c r="W332" s="108"/>
    </row>
    <row r="333" spans="1:23" ht="15.75" hidden="1" customHeight="1">
      <c r="A333" s="13">
        <f t="shared" si="38"/>
        <v>29</v>
      </c>
      <c r="B333" s="106" t="s">
        <v>321</v>
      </c>
      <c r="C333" s="111" t="s">
        <v>350</v>
      </c>
      <c r="D333" s="111" t="s">
        <v>356</v>
      </c>
      <c r="E333" s="13">
        <v>7</v>
      </c>
      <c r="F333" s="13"/>
      <c r="G333" s="14" t="s">
        <v>31</v>
      </c>
      <c r="H333" s="14" t="s">
        <v>37</v>
      </c>
      <c r="I333" s="13" t="s">
        <v>33</v>
      </c>
      <c r="J333" s="15">
        <v>1</v>
      </c>
      <c r="K333" s="16">
        <v>0</v>
      </c>
      <c r="L333" s="17"/>
      <c r="M333" s="17">
        <f t="shared" si="36"/>
        <v>0</v>
      </c>
      <c r="N333" s="18">
        <v>0</v>
      </c>
      <c r="O333" s="19">
        <f t="shared" si="37"/>
        <v>0</v>
      </c>
      <c r="P333" s="17">
        <v>0</v>
      </c>
      <c r="Q333" s="20" t="e">
        <f t="shared" si="34"/>
        <v>#DIV/0!</v>
      </c>
      <c r="R333" s="21"/>
      <c r="S333" s="72">
        <v>0</v>
      </c>
      <c r="T333" s="72">
        <v>0</v>
      </c>
      <c r="U333" s="72">
        <v>0</v>
      </c>
      <c r="V333" s="72">
        <v>0</v>
      </c>
      <c r="W333" s="108"/>
    </row>
    <row r="334" spans="1:23" ht="15.75" hidden="1" customHeight="1">
      <c r="A334" s="13">
        <f>A333+1</f>
        <v>30</v>
      </c>
      <c r="B334" s="106" t="s">
        <v>321</v>
      </c>
      <c r="C334" s="111" t="s">
        <v>350</v>
      </c>
      <c r="D334" s="111" t="s">
        <v>357</v>
      </c>
      <c r="E334" s="13">
        <v>7</v>
      </c>
      <c r="F334" s="13"/>
      <c r="G334" s="14" t="s">
        <v>31</v>
      </c>
      <c r="H334" s="14" t="s">
        <v>37</v>
      </c>
      <c r="I334" s="13" t="s">
        <v>33</v>
      </c>
      <c r="J334" s="15">
        <v>1</v>
      </c>
      <c r="K334" s="16">
        <v>0</v>
      </c>
      <c r="L334" s="17"/>
      <c r="M334" s="17">
        <f t="shared" si="36"/>
        <v>0</v>
      </c>
      <c r="N334" s="18">
        <v>0</v>
      </c>
      <c r="O334" s="19">
        <f t="shared" si="37"/>
        <v>0</v>
      </c>
      <c r="P334" s="17">
        <v>0</v>
      </c>
      <c r="Q334" s="20" t="e">
        <f t="shared" si="34"/>
        <v>#DIV/0!</v>
      </c>
      <c r="R334" s="21"/>
      <c r="S334" s="72">
        <v>0</v>
      </c>
      <c r="T334" s="72">
        <v>0</v>
      </c>
      <c r="U334" s="72">
        <v>0</v>
      </c>
      <c r="V334" s="72">
        <v>0</v>
      </c>
      <c r="W334" s="108"/>
    </row>
    <row r="335" spans="1:23" ht="15.75" hidden="1" customHeight="1">
      <c r="A335" s="13">
        <f>A334+1</f>
        <v>31</v>
      </c>
      <c r="B335" s="106" t="s">
        <v>321</v>
      </c>
      <c r="C335" s="111" t="s">
        <v>350</v>
      </c>
      <c r="D335" s="111" t="s">
        <v>358</v>
      </c>
      <c r="E335" s="13">
        <v>7</v>
      </c>
      <c r="F335" s="13"/>
      <c r="G335" s="109" t="s">
        <v>58</v>
      </c>
      <c r="H335" s="14" t="s">
        <v>59</v>
      </c>
      <c r="I335" s="13" t="s">
        <v>44</v>
      </c>
      <c r="J335" s="15">
        <v>1</v>
      </c>
      <c r="K335" s="16">
        <v>0</v>
      </c>
      <c r="L335" s="17"/>
      <c r="M335" s="17">
        <f t="shared" si="36"/>
        <v>0</v>
      </c>
      <c r="N335" s="18">
        <v>0</v>
      </c>
      <c r="O335" s="19">
        <f t="shared" si="37"/>
        <v>0</v>
      </c>
      <c r="P335" s="17">
        <v>0</v>
      </c>
      <c r="Q335" s="20" t="e">
        <f t="shared" si="34"/>
        <v>#DIV/0!</v>
      </c>
      <c r="R335" s="21"/>
      <c r="S335" s="72">
        <v>0</v>
      </c>
      <c r="T335" s="72">
        <v>0</v>
      </c>
      <c r="U335" s="72">
        <v>0</v>
      </c>
      <c r="V335" s="72">
        <v>0</v>
      </c>
      <c r="W335" s="108"/>
    </row>
    <row r="336" spans="1:23" ht="15.75" hidden="1" customHeight="1">
      <c r="A336" s="13">
        <f t="shared" si="38"/>
        <v>32</v>
      </c>
      <c r="B336" s="106" t="s">
        <v>321</v>
      </c>
      <c r="C336" s="111" t="s">
        <v>350</v>
      </c>
      <c r="D336" s="111" t="s">
        <v>359</v>
      </c>
      <c r="E336" s="13">
        <v>7</v>
      </c>
      <c r="F336" s="13"/>
      <c r="G336" s="14" t="s">
        <v>39</v>
      </c>
      <c r="H336" s="14" t="s">
        <v>177</v>
      </c>
      <c r="I336" s="13" t="s">
        <v>33</v>
      </c>
      <c r="J336" s="15">
        <v>1</v>
      </c>
      <c r="K336" s="16">
        <v>0</v>
      </c>
      <c r="L336" s="17"/>
      <c r="M336" s="17">
        <f t="shared" si="36"/>
        <v>0</v>
      </c>
      <c r="N336" s="18">
        <v>0</v>
      </c>
      <c r="O336" s="19">
        <f t="shared" si="37"/>
        <v>0</v>
      </c>
      <c r="P336" s="17">
        <v>0</v>
      </c>
      <c r="Q336" s="20" t="e">
        <f t="shared" si="34"/>
        <v>#DIV/0!</v>
      </c>
      <c r="R336" s="21"/>
      <c r="S336" s="72">
        <v>0</v>
      </c>
      <c r="T336" s="72">
        <v>0</v>
      </c>
      <c r="U336" s="72">
        <v>0</v>
      </c>
      <c r="V336" s="72">
        <v>0</v>
      </c>
      <c r="W336" s="108"/>
    </row>
    <row r="337" spans="1:23" ht="15.75" hidden="1" customHeight="1">
      <c r="A337" s="13">
        <f t="shared" si="38"/>
        <v>33</v>
      </c>
      <c r="B337" s="106" t="s">
        <v>321</v>
      </c>
      <c r="C337" s="111" t="s">
        <v>360</v>
      </c>
      <c r="D337" s="111" t="s">
        <v>361</v>
      </c>
      <c r="E337" s="13">
        <v>7</v>
      </c>
      <c r="F337" s="13"/>
      <c r="G337" s="14" t="s">
        <v>39</v>
      </c>
      <c r="H337" s="14" t="s">
        <v>177</v>
      </c>
      <c r="I337" s="13" t="s">
        <v>33</v>
      </c>
      <c r="J337" s="15">
        <v>1</v>
      </c>
      <c r="K337" s="16">
        <v>0</v>
      </c>
      <c r="L337" s="17"/>
      <c r="M337" s="17">
        <f t="shared" si="36"/>
        <v>0</v>
      </c>
      <c r="N337" s="18">
        <v>0</v>
      </c>
      <c r="O337" s="19">
        <f t="shared" si="37"/>
        <v>0</v>
      </c>
      <c r="P337" s="17">
        <v>0</v>
      </c>
      <c r="Q337" s="20" t="e">
        <f t="shared" ref="Q337:Q338" si="39">N337/M337</f>
        <v>#DIV/0!</v>
      </c>
      <c r="R337" s="21"/>
      <c r="S337" s="72">
        <v>0</v>
      </c>
      <c r="T337" s="72">
        <v>0</v>
      </c>
      <c r="U337" s="72">
        <v>0</v>
      </c>
      <c r="V337" s="72">
        <v>0</v>
      </c>
      <c r="W337" s="108"/>
    </row>
    <row r="338" spans="1:23" ht="15.75" hidden="1" customHeight="1">
      <c r="A338" s="13">
        <f t="shared" si="38"/>
        <v>34</v>
      </c>
      <c r="B338" s="106" t="s">
        <v>321</v>
      </c>
      <c r="C338" s="111" t="s">
        <v>360</v>
      </c>
      <c r="D338" s="111" t="s">
        <v>362</v>
      </c>
      <c r="E338" s="13">
        <v>7</v>
      </c>
      <c r="F338" s="13"/>
      <c r="G338" s="14" t="s">
        <v>58</v>
      </c>
      <c r="H338" s="14" t="s">
        <v>59</v>
      </c>
      <c r="I338" s="13" t="s">
        <v>44</v>
      </c>
      <c r="J338" s="15">
        <v>1</v>
      </c>
      <c r="K338" s="16">
        <v>0</v>
      </c>
      <c r="L338" s="17"/>
      <c r="M338" s="17">
        <f t="shared" si="36"/>
        <v>0</v>
      </c>
      <c r="N338" s="18">
        <v>0</v>
      </c>
      <c r="O338" s="19">
        <f t="shared" si="37"/>
        <v>0</v>
      </c>
      <c r="P338" s="17">
        <v>0</v>
      </c>
      <c r="Q338" s="20" t="e">
        <f t="shared" si="39"/>
        <v>#DIV/0!</v>
      </c>
      <c r="R338" s="21"/>
      <c r="S338" s="72">
        <v>0</v>
      </c>
      <c r="T338" s="72">
        <v>0</v>
      </c>
      <c r="U338" s="72">
        <v>0</v>
      </c>
      <c r="V338" s="72">
        <v>0</v>
      </c>
      <c r="W338" s="108"/>
    </row>
    <row r="339" spans="1:23" ht="15.75" hidden="1" customHeight="1">
      <c r="A339" s="26" t="s">
        <v>339</v>
      </c>
      <c r="B339" s="26"/>
      <c r="C339" s="27"/>
      <c r="D339" s="28" cm="1">
        <f t="array" ref="D339">SUM(1/COUNTIF(D305:D338,D305:D338))</f>
        <v>34</v>
      </c>
      <c r="E339" s="112"/>
      <c r="F339" s="113"/>
      <c r="G339" s="51"/>
      <c r="H339" s="28"/>
      <c r="I339" s="28"/>
      <c r="J339" s="28">
        <f t="shared" ref="J339:P339" si="40">SUM(J305:J338)</f>
        <v>34</v>
      </c>
      <c r="K339" s="30">
        <f t="shared" si="40"/>
        <v>0</v>
      </c>
      <c r="L339" s="30">
        <f t="shared" si="40"/>
        <v>0</v>
      </c>
      <c r="M339" s="30">
        <f t="shared" si="40"/>
        <v>0</v>
      </c>
      <c r="N339" s="31">
        <f t="shared" si="40"/>
        <v>0</v>
      </c>
      <c r="O339" s="30">
        <f t="shared" si="40"/>
        <v>0</v>
      </c>
      <c r="P339" s="30">
        <f t="shared" si="40"/>
        <v>0</v>
      </c>
      <c r="Q339" s="32" t="e">
        <f>N339/M339</f>
        <v>#DIV/0!</v>
      </c>
      <c r="R339" s="32" t="e">
        <f>AVERAGE(R305:R338)</f>
        <v>#DIV/0!</v>
      </c>
      <c r="S339" s="33">
        <f>SUM(S305:S338)</f>
        <v>0</v>
      </c>
      <c r="T339" s="29">
        <f>SUM(T305:T338)</f>
        <v>0</v>
      </c>
      <c r="U339" s="29">
        <f>SUM(U305:U338)</f>
        <v>0</v>
      </c>
      <c r="V339" s="29">
        <f>SUM(V305:V338)</f>
        <v>0</v>
      </c>
      <c r="W339" s="29">
        <f>SUM(W305:W338)</f>
        <v>0</v>
      </c>
    </row>
    <row r="340" spans="1:23" ht="15.75" hidden="1" customHeight="1">
      <c r="A340" s="13">
        <v>1</v>
      </c>
      <c r="B340" s="394" t="s">
        <v>363</v>
      </c>
      <c r="C340" s="394" t="s">
        <v>364</v>
      </c>
      <c r="D340" s="114" t="s">
        <v>365</v>
      </c>
      <c r="E340" s="115">
        <v>7</v>
      </c>
      <c r="G340" s="14" t="s">
        <v>69</v>
      </c>
      <c r="H340" s="14" t="s">
        <v>144</v>
      </c>
      <c r="I340" s="13" t="s">
        <v>33</v>
      </c>
      <c r="J340" s="15">
        <v>1</v>
      </c>
      <c r="K340" s="16">
        <v>0</v>
      </c>
      <c r="L340" s="17"/>
      <c r="M340" s="17">
        <f t="shared" ref="M340:M364" si="41">K340+L340</f>
        <v>0</v>
      </c>
      <c r="N340" s="18">
        <v>0</v>
      </c>
      <c r="O340" s="19">
        <f t="shared" ref="O340:O364" si="42">M340-N340</f>
        <v>0</v>
      </c>
      <c r="P340" s="17">
        <v>0</v>
      </c>
      <c r="Q340" s="20" t="e">
        <f t="shared" ref="Q340:Q364" si="43">N340/M340</f>
        <v>#DIV/0!</v>
      </c>
      <c r="R340" s="21"/>
      <c r="S340" s="60">
        <v>0</v>
      </c>
      <c r="T340" s="60">
        <v>0</v>
      </c>
      <c r="U340" s="62">
        <v>0</v>
      </c>
      <c r="V340" s="62">
        <v>0</v>
      </c>
      <c r="W340" s="62">
        <v>0</v>
      </c>
    </row>
    <row r="341" spans="1:23" ht="15.75" hidden="1" customHeight="1">
      <c r="A341" s="13">
        <f>A340+1</f>
        <v>2</v>
      </c>
      <c r="B341" s="395"/>
      <c r="C341" s="395"/>
      <c r="D341" s="114" t="s">
        <v>365</v>
      </c>
      <c r="E341" s="115">
        <v>6</v>
      </c>
      <c r="G341" s="14" t="s">
        <v>49</v>
      </c>
      <c r="H341" s="14" t="s">
        <v>50</v>
      </c>
      <c r="I341" s="13" t="s">
        <v>33</v>
      </c>
      <c r="J341" s="15">
        <v>1</v>
      </c>
      <c r="K341" s="16">
        <v>0</v>
      </c>
      <c r="L341" s="17"/>
      <c r="M341" s="17">
        <f t="shared" si="41"/>
        <v>0</v>
      </c>
      <c r="N341" s="18">
        <v>0</v>
      </c>
      <c r="O341" s="19">
        <f t="shared" si="42"/>
        <v>0</v>
      </c>
      <c r="P341" s="17">
        <v>0</v>
      </c>
      <c r="Q341" s="20" t="e">
        <f t="shared" si="43"/>
        <v>#DIV/0!</v>
      </c>
      <c r="R341" s="21"/>
      <c r="S341" s="60">
        <v>0</v>
      </c>
      <c r="T341" s="60">
        <v>0</v>
      </c>
      <c r="U341" s="62">
        <v>0</v>
      </c>
      <c r="V341" s="62">
        <v>0</v>
      </c>
      <c r="W341" s="62">
        <v>0</v>
      </c>
    </row>
    <row r="342" spans="1:23" ht="15.75" hidden="1" customHeight="1">
      <c r="A342" s="13">
        <f t="shared" ref="A342:A364" si="44">A341+1</f>
        <v>3</v>
      </c>
      <c r="B342" s="71" t="s">
        <v>363</v>
      </c>
      <c r="C342" s="71" t="s">
        <v>364</v>
      </c>
      <c r="D342" s="71" t="s">
        <v>78</v>
      </c>
      <c r="E342" s="115">
        <v>7</v>
      </c>
      <c r="G342" s="14" t="s">
        <v>49</v>
      </c>
      <c r="H342" s="14" t="s">
        <v>82</v>
      </c>
      <c r="I342" s="13" t="s">
        <v>33</v>
      </c>
      <c r="J342" s="15">
        <v>1</v>
      </c>
      <c r="K342" s="16">
        <v>0</v>
      </c>
      <c r="L342" s="17"/>
      <c r="M342" s="17">
        <f t="shared" si="41"/>
        <v>0</v>
      </c>
      <c r="N342" s="18">
        <v>0</v>
      </c>
      <c r="O342" s="19">
        <f t="shared" si="42"/>
        <v>0</v>
      </c>
      <c r="P342" s="17">
        <v>0</v>
      </c>
      <c r="Q342" s="20" t="e">
        <f t="shared" si="43"/>
        <v>#DIV/0!</v>
      </c>
      <c r="R342" s="21"/>
      <c r="S342" s="60">
        <v>0</v>
      </c>
      <c r="T342" s="60">
        <v>0</v>
      </c>
      <c r="U342" s="62">
        <v>0</v>
      </c>
      <c r="V342" s="62">
        <v>0</v>
      </c>
      <c r="W342" s="62">
        <v>0</v>
      </c>
    </row>
    <row r="343" spans="1:23" ht="15.75" hidden="1" customHeight="1">
      <c r="A343" s="13">
        <f t="shared" si="44"/>
        <v>4</v>
      </c>
      <c r="B343" s="71" t="s">
        <v>363</v>
      </c>
      <c r="C343" s="71" t="s">
        <v>364</v>
      </c>
      <c r="D343" s="71" t="s">
        <v>366</v>
      </c>
      <c r="E343" s="115">
        <v>7</v>
      </c>
      <c r="G343" s="14" t="s">
        <v>31</v>
      </c>
      <c r="H343" s="14" t="s">
        <v>37</v>
      </c>
      <c r="I343" s="13" t="s">
        <v>33</v>
      </c>
      <c r="J343" s="15">
        <v>1</v>
      </c>
      <c r="K343" s="16">
        <v>0</v>
      </c>
      <c r="L343" s="17"/>
      <c r="M343" s="17">
        <f t="shared" si="41"/>
        <v>0</v>
      </c>
      <c r="N343" s="18">
        <v>0</v>
      </c>
      <c r="O343" s="19">
        <f t="shared" si="42"/>
        <v>0</v>
      </c>
      <c r="P343" s="17">
        <v>0</v>
      </c>
      <c r="Q343" s="20" t="e">
        <f t="shared" si="43"/>
        <v>#DIV/0!</v>
      </c>
      <c r="R343" s="21"/>
      <c r="S343" s="60">
        <v>0</v>
      </c>
      <c r="T343" s="60">
        <v>0</v>
      </c>
      <c r="U343" s="62">
        <v>0</v>
      </c>
      <c r="V343" s="62">
        <v>0</v>
      </c>
      <c r="W343" s="62">
        <v>0</v>
      </c>
    </row>
    <row r="344" spans="1:23" ht="15.75" hidden="1" customHeight="1">
      <c r="A344" s="13">
        <f t="shared" si="44"/>
        <v>5</v>
      </c>
      <c r="B344" s="71" t="s">
        <v>363</v>
      </c>
      <c r="C344" s="71" t="s">
        <v>364</v>
      </c>
      <c r="D344" s="71" t="s">
        <v>367</v>
      </c>
      <c r="E344" s="115">
        <v>7</v>
      </c>
      <c r="G344" s="14" t="s">
        <v>31</v>
      </c>
      <c r="H344" s="14" t="s">
        <v>37</v>
      </c>
      <c r="I344" s="13" t="s">
        <v>33</v>
      </c>
      <c r="J344" s="15">
        <v>1</v>
      </c>
      <c r="K344" s="16">
        <v>0</v>
      </c>
      <c r="L344" s="17"/>
      <c r="M344" s="17">
        <f t="shared" si="41"/>
        <v>0</v>
      </c>
      <c r="N344" s="18">
        <v>0</v>
      </c>
      <c r="O344" s="19">
        <f t="shared" si="42"/>
        <v>0</v>
      </c>
      <c r="P344" s="17">
        <v>0</v>
      </c>
      <c r="Q344" s="20" t="e">
        <f t="shared" si="43"/>
        <v>#DIV/0!</v>
      </c>
      <c r="R344" s="21"/>
      <c r="S344" s="60">
        <v>0</v>
      </c>
      <c r="T344" s="60">
        <v>0</v>
      </c>
      <c r="U344" s="62">
        <v>0</v>
      </c>
      <c r="V344" s="62">
        <v>0</v>
      </c>
      <c r="W344" s="62">
        <v>0</v>
      </c>
    </row>
    <row r="345" spans="1:23" ht="15.75" hidden="1" customHeight="1">
      <c r="A345" s="13">
        <f t="shared" si="44"/>
        <v>6</v>
      </c>
      <c r="B345" s="71" t="s">
        <v>363</v>
      </c>
      <c r="C345" s="71" t="s">
        <v>364</v>
      </c>
      <c r="D345" s="71" t="s">
        <v>368</v>
      </c>
      <c r="E345" s="115">
        <v>7</v>
      </c>
      <c r="G345" s="14" t="s">
        <v>31</v>
      </c>
      <c r="H345" s="14" t="s">
        <v>32</v>
      </c>
      <c r="I345" s="13" t="s">
        <v>33</v>
      </c>
      <c r="J345" s="15">
        <v>1</v>
      </c>
      <c r="K345" s="16">
        <v>0</v>
      </c>
      <c r="L345" s="17"/>
      <c r="M345" s="17">
        <f t="shared" si="41"/>
        <v>0</v>
      </c>
      <c r="N345" s="18">
        <v>0</v>
      </c>
      <c r="O345" s="19">
        <f t="shared" si="42"/>
        <v>0</v>
      </c>
      <c r="P345" s="17">
        <v>0</v>
      </c>
      <c r="Q345" s="20" t="e">
        <f t="shared" si="43"/>
        <v>#DIV/0!</v>
      </c>
      <c r="R345" s="21"/>
      <c r="S345" s="60">
        <v>0</v>
      </c>
      <c r="T345" s="60">
        <v>0</v>
      </c>
      <c r="U345" s="62">
        <v>0</v>
      </c>
      <c r="V345" s="62">
        <v>0</v>
      </c>
      <c r="W345" s="62">
        <v>0</v>
      </c>
    </row>
    <row r="346" spans="1:23" ht="15.75" hidden="1" customHeight="1">
      <c r="A346" s="13">
        <f t="shared" si="44"/>
        <v>7</v>
      </c>
      <c r="B346" s="71" t="s">
        <v>363</v>
      </c>
      <c r="C346" s="71" t="s">
        <v>364</v>
      </c>
      <c r="D346" s="71" t="s">
        <v>369</v>
      </c>
      <c r="E346" s="115">
        <v>7</v>
      </c>
      <c r="G346" s="14" t="s">
        <v>31</v>
      </c>
      <c r="H346" s="14" t="s">
        <v>37</v>
      </c>
      <c r="I346" s="13" t="s">
        <v>33</v>
      </c>
      <c r="J346" s="15">
        <v>1</v>
      </c>
      <c r="K346" s="16">
        <v>0</v>
      </c>
      <c r="L346" s="17"/>
      <c r="M346" s="17">
        <f t="shared" si="41"/>
        <v>0</v>
      </c>
      <c r="N346" s="18">
        <v>0</v>
      </c>
      <c r="O346" s="19">
        <f t="shared" si="42"/>
        <v>0</v>
      </c>
      <c r="P346" s="17">
        <v>0</v>
      </c>
      <c r="Q346" s="20" t="e">
        <f t="shared" si="43"/>
        <v>#DIV/0!</v>
      </c>
      <c r="R346" s="21"/>
      <c r="S346" s="60">
        <v>0</v>
      </c>
      <c r="T346" s="60">
        <v>0</v>
      </c>
      <c r="U346" s="62">
        <v>0</v>
      </c>
      <c r="V346" s="62">
        <v>0</v>
      </c>
      <c r="W346" s="62">
        <v>0</v>
      </c>
    </row>
    <row r="347" spans="1:23" ht="15.75" hidden="1" customHeight="1">
      <c r="A347" s="13">
        <f t="shared" si="44"/>
        <v>8</v>
      </c>
      <c r="B347" s="394" t="s">
        <v>363</v>
      </c>
      <c r="C347" s="394" t="s">
        <v>364</v>
      </c>
      <c r="D347" s="114" t="s">
        <v>370</v>
      </c>
      <c r="E347" s="115">
        <v>7</v>
      </c>
      <c r="G347" s="14" t="s">
        <v>69</v>
      </c>
      <c r="H347" s="14" t="s">
        <v>144</v>
      </c>
      <c r="I347" s="13" t="s">
        <v>33</v>
      </c>
      <c r="J347" s="15">
        <v>1</v>
      </c>
      <c r="K347" s="16">
        <v>0</v>
      </c>
      <c r="L347" s="17"/>
      <c r="M347" s="17">
        <f t="shared" si="41"/>
        <v>0</v>
      </c>
      <c r="N347" s="18">
        <v>0</v>
      </c>
      <c r="O347" s="19">
        <f t="shared" si="42"/>
        <v>0</v>
      </c>
      <c r="P347" s="17">
        <v>0</v>
      </c>
      <c r="Q347" s="20" t="e">
        <f t="shared" si="43"/>
        <v>#DIV/0!</v>
      </c>
      <c r="R347" s="21"/>
      <c r="S347" s="60">
        <v>0</v>
      </c>
      <c r="T347" s="60">
        <v>0</v>
      </c>
      <c r="U347" s="62">
        <v>0</v>
      </c>
      <c r="V347" s="62">
        <v>0</v>
      </c>
      <c r="W347" s="62">
        <v>0</v>
      </c>
    </row>
    <row r="348" spans="1:23" ht="15.75" hidden="1" customHeight="1">
      <c r="A348" s="13">
        <f t="shared" si="44"/>
        <v>9</v>
      </c>
      <c r="B348" s="395"/>
      <c r="C348" s="395"/>
      <c r="D348" s="114" t="s">
        <v>370</v>
      </c>
      <c r="E348" s="115">
        <v>6</v>
      </c>
      <c r="G348" s="14" t="s">
        <v>39</v>
      </c>
      <c r="H348" s="14" t="s">
        <v>125</v>
      </c>
      <c r="I348" s="13" t="s">
        <v>80</v>
      </c>
      <c r="J348" s="15">
        <v>1</v>
      </c>
      <c r="K348" s="16">
        <v>0</v>
      </c>
      <c r="L348" s="17"/>
      <c r="M348" s="17">
        <f t="shared" si="41"/>
        <v>0</v>
      </c>
      <c r="N348" s="18">
        <v>0</v>
      </c>
      <c r="O348" s="19">
        <f t="shared" si="42"/>
        <v>0</v>
      </c>
      <c r="P348" s="17">
        <v>0</v>
      </c>
      <c r="Q348" s="20" t="e">
        <f t="shared" si="43"/>
        <v>#DIV/0!</v>
      </c>
      <c r="R348" s="21"/>
      <c r="S348" s="60">
        <v>0</v>
      </c>
      <c r="T348" s="60">
        <v>0</v>
      </c>
      <c r="U348" s="62">
        <v>0</v>
      </c>
      <c r="V348" s="62">
        <v>0</v>
      </c>
      <c r="W348" s="62">
        <v>0</v>
      </c>
    </row>
    <row r="349" spans="1:23" ht="15.75" hidden="1" customHeight="1">
      <c r="A349" s="13">
        <f t="shared" si="44"/>
        <v>10</v>
      </c>
      <c r="B349" s="71" t="s">
        <v>363</v>
      </c>
      <c r="C349" s="71" t="s">
        <v>364</v>
      </c>
      <c r="D349" s="71" t="s">
        <v>371</v>
      </c>
      <c r="E349" s="115">
        <v>7</v>
      </c>
      <c r="G349" s="14" t="s">
        <v>31</v>
      </c>
      <c r="H349" s="14" t="s">
        <v>37</v>
      </c>
      <c r="I349" s="13" t="s">
        <v>33</v>
      </c>
      <c r="J349" s="15">
        <v>1</v>
      </c>
      <c r="K349" s="16">
        <v>0</v>
      </c>
      <c r="L349" s="17"/>
      <c r="M349" s="17">
        <f t="shared" si="41"/>
        <v>0</v>
      </c>
      <c r="N349" s="18">
        <v>0</v>
      </c>
      <c r="O349" s="19">
        <f t="shared" si="42"/>
        <v>0</v>
      </c>
      <c r="P349" s="17">
        <v>0</v>
      </c>
      <c r="Q349" s="20" t="e">
        <f t="shared" si="43"/>
        <v>#DIV/0!</v>
      </c>
      <c r="R349" s="21"/>
      <c r="S349" s="60">
        <v>0</v>
      </c>
      <c r="T349" s="60">
        <v>0</v>
      </c>
      <c r="U349" s="62">
        <v>0</v>
      </c>
      <c r="V349" s="62">
        <v>0</v>
      </c>
      <c r="W349" s="62">
        <v>0</v>
      </c>
    </row>
    <row r="350" spans="1:23" ht="15.75" hidden="1" customHeight="1">
      <c r="A350" s="13">
        <f t="shared" si="44"/>
        <v>11</v>
      </c>
      <c r="B350" s="71" t="s">
        <v>363</v>
      </c>
      <c r="C350" s="71" t="s">
        <v>364</v>
      </c>
      <c r="D350" s="71" t="s">
        <v>372</v>
      </c>
      <c r="E350" s="115">
        <v>7</v>
      </c>
      <c r="G350" s="14" t="s">
        <v>31</v>
      </c>
      <c r="H350" s="14" t="s">
        <v>37</v>
      </c>
      <c r="I350" s="13" t="s">
        <v>33</v>
      </c>
      <c r="J350" s="15">
        <v>1</v>
      </c>
      <c r="K350" s="16">
        <v>0</v>
      </c>
      <c r="L350" s="17"/>
      <c r="M350" s="17">
        <f t="shared" si="41"/>
        <v>0</v>
      </c>
      <c r="N350" s="18">
        <v>0</v>
      </c>
      <c r="O350" s="19">
        <f t="shared" si="42"/>
        <v>0</v>
      </c>
      <c r="P350" s="17">
        <v>0</v>
      </c>
      <c r="Q350" s="20" t="e">
        <f t="shared" si="43"/>
        <v>#DIV/0!</v>
      </c>
      <c r="R350" s="21"/>
      <c r="S350" s="60">
        <v>0</v>
      </c>
      <c r="T350" s="60">
        <v>0</v>
      </c>
      <c r="U350" s="62">
        <v>0</v>
      </c>
      <c r="V350" s="62">
        <v>0</v>
      </c>
      <c r="W350" s="62">
        <v>0</v>
      </c>
    </row>
    <row r="351" spans="1:23" ht="15.75" hidden="1" customHeight="1">
      <c r="A351" s="13">
        <f t="shared" si="44"/>
        <v>12</v>
      </c>
      <c r="B351" s="71" t="s">
        <v>363</v>
      </c>
      <c r="C351" s="71" t="s">
        <v>373</v>
      </c>
      <c r="D351" s="71" t="s">
        <v>374</v>
      </c>
      <c r="E351" s="115">
        <v>7</v>
      </c>
      <c r="G351" s="14" t="s">
        <v>31</v>
      </c>
      <c r="H351" s="14" t="s">
        <v>37</v>
      </c>
      <c r="I351" s="13" t="s">
        <v>33</v>
      </c>
      <c r="J351" s="15">
        <v>1</v>
      </c>
      <c r="K351" s="16">
        <v>0</v>
      </c>
      <c r="L351" s="17"/>
      <c r="M351" s="17">
        <f t="shared" si="41"/>
        <v>0</v>
      </c>
      <c r="N351" s="18">
        <v>0</v>
      </c>
      <c r="O351" s="19">
        <f t="shared" si="42"/>
        <v>0</v>
      </c>
      <c r="P351" s="17">
        <v>0</v>
      </c>
      <c r="Q351" s="20" t="e">
        <f t="shared" si="43"/>
        <v>#DIV/0!</v>
      </c>
      <c r="R351" s="21"/>
      <c r="S351" s="60">
        <v>0</v>
      </c>
      <c r="T351" s="60">
        <v>0</v>
      </c>
      <c r="U351" s="62">
        <v>0</v>
      </c>
      <c r="V351" s="62">
        <v>0</v>
      </c>
      <c r="W351" s="62">
        <v>0</v>
      </c>
    </row>
    <row r="352" spans="1:23" ht="15.75" hidden="1" customHeight="1">
      <c r="A352" s="13">
        <f t="shared" si="44"/>
        <v>13</v>
      </c>
      <c r="B352" s="71" t="s">
        <v>363</v>
      </c>
      <c r="C352" s="71" t="s">
        <v>373</v>
      </c>
      <c r="D352" s="71" t="s">
        <v>375</v>
      </c>
      <c r="E352" s="115">
        <v>7</v>
      </c>
      <c r="G352" s="14" t="s">
        <v>31</v>
      </c>
      <c r="H352" s="14" t="s">
        <v>37</v>
      </c>
      <c r="I352" s="13" t="s">
        <v>33</v>
      </c>
      <c r="J352" s="15">
        <v>1</v>
      </c>
      <c r="K352" s="16">
        <v>0</v>
      </c>
      <c r="L352" s="17"/>
      <c r="M352" s="17">
        <f t="shared" si="41"/>
        <v>0</v>
      </c>
      <c r="N352" s="18">
        <v>0</v>
      </c>
      <c r="O352" s="19">
        <f t="shared" si="42"/>
        <v>0</v>
      </c>
      <c r="P352" s="17">
        <v>0</v>
      </c>
      <c r="Q352" s="20" t="e">
        <f t="shared" si="43"/>
        <v>#DIV/0!</v>
      </c>
      <c r="R352" s="21"/>
      <c r="S352" s="60">
        <v>0</v>
      </c>
      <c r="T352" s="60">
        <v>0</v>
      </c>
      <c r="U352" s="62">
        <v>0</v>
      </c>
      <c r="V352" s="62">
        <v>0</v>
      </c>
      <c r="W352" s="62">
        <v>0</v>
      </c>
    </row>
    <row r="353" spans="1:23" ht="15.75" hidden="1" customHeight="1">
      <c r="A353" s="13">
        <f t="shared" si="44"/>
        <v>14</v>
      </c>
      <c r="B353" s="71" t="s">
        <v>363</v>
      </c>
      <c r="C353" s="71" t="s">
        <v>373</v>
      </c>
      <c r="D353" s="71" t="s">
        <v>376</v>
      </c>
      <c r="E353" s="115">
        <v>7</v>
      </c>
      <c r="G353" s="14" t="s">
        <v>31</v>
      </c>
      <c r="H353" s="14" t="s">
        <v>32</v>
      </c>
      <c r="I353" s="13" t="s">
        <v>33</v>
      </c>
      <c r="J353" s="15">
        <v>1</v>
      </c>
      <c r="K353" s="16">
        <v>0</v>
      </c>
      <c r="L353" s="17"/>
      <c r="M353" s="17">
        <f t="shared" si="41"/>
        <v>0</v>
      </c>
      <c r="N353" s="18">
        <v>0</v>
      </c>
      <c r="O353" s="19">
        <f t="shared" si="42"/>
        <v>0</v>
      </c>
      <c r="P353" s="17">
        <v>0</v>
      </c>
      <c r="Q353" s="20" t="e">
        <f>N353/M353</f>
        <v>#DIV/0!</v>
      </c>
      <c r="R353" s="21"/>
      <c r="S353" s="60">
        <v>0</v>
      </c>
      <c r="T353" s="60">
        <v>0</v>
      </c>
      <c r="U353" s="62">
        <v>0</v>
      </c>
      <c r="V353" s="62">
        <v>0</v>
      </c>
      <c r="W353" s="62">
        <v>0</v>
      </c>
    </row>
    <row r="354" spans="1:23" ht="15.75" hidden="1" customHeight="1">
      <c r="A354" s="13">
        <f t="shared" si="44"/>
        <v>15</v>
      </c>
      <c r="B354" s="71" t="s">
        <v>363</v>
      </c>
      <c r="C354" s="71" t="s">
        <v>373</v>
      </c>
      <c r="D354" s="71" t="s">
        <v>377</v>
      </c>
      <c r="E354" s="115">
        <v>7</v>
      </c>
      <c r="G354" s="14" t="s">
        <v>31</v>
      </c>
      <c r="H354" s="14" t="s">
        <v>37</v>
      </c>
      <c r="I354" s="13" t="s">
        <v>33</v>
      </c>
      <c r="J354" s="15">
        <v>1</v>
      </c>
      <c r="K354" s="16">
        <v>0</v>
      </c>
      <c r="L354" s="17"/>
      <c r="M354" s="17">
        <f t="shared" si="41"/>
        <v>0</v>
      </c>
      <c r="N354" s="18">
        <v>0</v>
      </c>
      <c r="O354" s="19">
        <f t="shared" si="42"/>
        <v>0</v>
      </c>
      <c r="P354" s="17">
        <v>0</v>
      </c>
      <c r="Q354" s="20" t="e">
        <f t="shared" si="43"/>
        <v>#DIV/0!</v>
      </c>
      <c r="R354" s="21"/>
      <c r="S354" s="60">
        <v>0</v>
      </c>
      <c r="T354" s="60">
        <v>0</v>
      </c>
      <c r="U354" s="62">
        <v>0</v>
      </c>
      <c r="V354" s="62">
        <v>0</v>
      </c>
      <c r="W354" s="62">
        <v>0</v>
      </c>
    </row>
    <row r="355" spans="1:23" ht="15.75" hidden="1" customHeight="1">
      <c r="A355" s="13">
        <f t="shared" si="44"/>
        <v>16</v>
      </c>
      <c r="B355" s="71" t="s">
        <v>363</v>
      </c>
      <c r="C355" s="71" t="s">
        <v>378</v>
      </c>
      <c r="D355" s="71" t="s">
        <v>379</v>
      </c>
      <c r="E355" s="115">
        <v>7</v>
      </c>
      <c r="G355" s="14" t="s">
        <v>31</v>
      </c>
      <c r="H355" s="14" t="s">
        <v>37</v>
      </c>
      <c r="I355" s="13" t="s">
        <v>33</v>
      </c>
      <c r="J355" s="15">
        <v>1</v>
      </c>
      <c r="K355" s="16">
        <v>0</v>
      </c>
      <c r="L355" s="17"/>
      <c r="M355" s="17">
        <f t="shared" si="41"/>
        <v>0</v>
      </c>
      <c r="N355" s="18">
        <v>0</v>
      </c>
      <c r="O355" s="19">
        <f t="shared" si="42"/>
        <v>0</v>
      </c>
      <c r="P355" s="17">
        <v>0</v>
      </c>
      <c r="Q355" s="20" t="e">
        <f t="shared" si="43"/>
        <v>#DIV/0!</v>
      </c>
      <c r="R355" s="21"/>
      <c r="S355" s="60">
        <v>0</v>
      </c>
      <c r="T355" s="60">
        <v>0</v>
      </c>
      <c r="U355" s="62">
        <v>0</v>
      </c>
      <c r="V355" s="62">
        <v>0</v>
      </c>
      <c r="W355" s="62">
        <v>0</v>
      </c>
    </row>
    <row r="356" spans="1:23" ht="15.75" hidden="1" customHeight="1">
      <c r="A356" s="13">
        <f t="shared" si="44"/>
        <v>17</v>
      </c>
      <c r="B356" s="71" t="s">
        <v>363</v>
      </c>
      <c r="C356" s="71" t="s">
        <v>378</v>
      </c>
      <c r="D356" s="71" t="s">
        <v>380</v>
      </c>
      <c r="E356" s="115">
        <v>7</v>
      </c>
      <c r="G356" s="14" t="s">
        <v>49</v>
      </c>
      <c r="H356" s="14" t="s">
        <v>50</v>
      </c>
      <c r="I356" s="13" t="s">
        <v>33</v>
      </c>
      <c r="J356" s="15">
        <v>1</v>
      </c>
      <c r="K356" s="16">
        <v>0</v>
      </c>
      <c r="L356" s="17"/>
      <c r="M356" s="17">
        <f t="shared" si="41"/>
        <v>0</v>
      </c>
      <c r="N356" s="18">
        <v>0</v>
      </c>
      <c r="O356" s="19">
        <f t="shared" si="42"/>
        <v>0</v>
      </c>
      <c r="P356" s="17">
        <v>0</v>
      </c>
      <c r="Q356" s="20" t="e">
        <f t="shared" si="43"/>
        <v>#DIV/0!</v>
      </c>
      <c r="R356" s="21"/>
      <c r="S356" s="60">
        <v>0</v>
      </c>
      <c r="T356" s="60">
        <v>0</v>
      </c>
      <c r="U356" s="62">
        <v>0</v>
      </c>
      <c r="V356" s="62">
        <v>0</v>
      </c>
      <c r="W356" s="62">
        <v>0</v>
      </c>
    </row>
    <row r="357" spans="1:23" ht="15.75" hidden="1" customHeight="1">
      <c r="A357" s="13">
        <f t="shared" si="44"/>
        <v>18</v>
      </c>
      <c r="B357" s="71" t="s">
        <v>363</v>
      </c>
      <c r="C357" s="71" t="s">
        <v>378</v>
      </c>
      <c r="D357" s="71" t="s">
        <v>381</v>
      </c>
      <c r="E357" s="115">
        <v>7</v>
      </c>
      <c r="G357" s="14" t="s">
        <v>31</v>
      </c>
      <c r="H357" s="14" t="s">
        <v>37</v>
      </c>
      <c r="I357" s="13" t="s">
        <v>33</v>
      </c>
      <c r="J357" s="15">
        <v>1</v>
      </c>
      <c r="K357" s="16">
        <v>0</v>
      </c>
      <c r="L357" s="17"/>
      <c r="M357" s="17">
        <f t="shared" si="41"/>
        <v>0</v>
      </c>
      <c r="N357" s="18">
        <v>0</v>
      </c>
      <c r="O357" s="19">
        <f t="shared" si="42"/>
        <v>0</v>
      </c>
      <c r="P357" s="17">
        <v>0</v>
      </c>
      <c r="Q357" s="20" t="e">
        <f t="shared" si="43"/>
        <v>#DIV/0!</v>
      </c>
      <c r="R357" s="21"/>
      <c r="S357" s="60">
        <v>0</v>
      </c>
      <c r="T357" s="60">
        <v>0</v>
      </c>
      <c r="U357" s="62">
        <v>0</v>
      </c>
      <c r="V357" s="62">
        <v>0</v>
      </c>
      <c r="W357" s="62">
        <v>0</v>
      </c>
    </row>
    <row r="358" spans="1:23" ht="15.75" hidden="1" customHeight="1">
      <c r="A358" s="13">
        <f t="shared" si="44"/>
        <v>19</v>
      </c>
      <c r="B358" s="71" t="s">
        <v>363</v>
      </c>
      <c r="C358" s="71" t="s">
        <v>382</v>
      </c>
      <c r="D358" s="71" t="s">
        <v>383</v>
      </c>
      <c r="E358" s="115">
        <v>7</v>
      </c>
      <c r="G358" s="14" t="s">
        <v>31</v>
      </c>
      <c r="H358" s="14" t="s">
        <v>37</v>
      </c>
      <c r="I358" s="13" t="s">
        <v>33</v>
      </c>
      <c r="J358" s="15">
        <v>1</v>
      </c>
      <c r="K358" s="16">
        <v>0</v>
      </c>
      <c r="L358" s="17"/>
      <c r="M358" s="17">
        <f t="shared" si="41"/>
        <v>0</v>
      </c>
      <c r="N358" s="18">
        <v>0</v>
      </c>
      <c r="O358" s="19">
        <f t="shared" si="42"/>
        <v>0</v>
      </c>
      <c r="P358" s="17">
        <v>0</v>
      </c>
      <c r="Q358" s="20" t="e">
        <f t="shared" si="43"/>
        <v>#DIV/0!</v>
      </c>
      <c r="R358" s="21"/>
      <c r="S358" s="60">
        <v>0</v>
      </c>
      <c r="T358" s="60">
        <v>0</v>
      </c>
      <c r="U358" s="62">
        <v>0</v>
      </c>
      <c r="V358" s="62">
        <v>0</v>
      </c>
      <c r="W358" s="62">
        <v>0</v>
      </c>
    </row>
    <row r="359" spans="1:23" ht="15.75" hidden="1" customHeight="1">
      <c r="A359" s="13">
        <f t="shared" si="44"/>
        <v>20</v>
      </c>
      <c r="B359" s="71" t="s">
        <v>363</v>
      </c>
      <c r="C359" s="71" t="s">
        <v>382</v>
      </c>
      <c r="D359" s="71" t="s">
        <v>384</v>
      </c>
      <c r="E359" s="115">
        <v>7</v>
      </c>
      <c r="G359" s="14" t="s">
        <v>31</v>
      </c>
      <c r="H359" s="14" t="s">
        <v>37</v>
      </c>
      <c r="I359" s="13" t="s">
        <v>33</v>
      </c>
      <c r="J359" s="15">
        <v>1</v>
      </c>
      <c r="K359" s="16">
        <v>0</v>
      </c>
      <c r="L359" s="17"/>
      <c r="M359" s="17">
        <f t="shared" si="41"/>
        <v>0</v>
      </c>
      <c r="N359" s="18">
        <v>0</v>
      </c>
      <c r="O359" s="19">
        <f t="shared" si="42"/>
        <v>0</v>
      </c>
      <c r="P359" s="17">
        <v>0</v>
      </c>
      <c r="Q359" s="20" t="e">
        <f t="shared" si="43"/>
        <v>#DIV/0!</v>
      </c>
      <c r="R359" s="21"/>
      <c r="S359" s="60">
        <v>0</v>
      </c>
      <c r="T359" s="60">
        <v>0</v>
      </c>
      <c r="U359" s="62">
        <v>0</v>
      </c>
      <c r="V359" s="62">
        <v>0</v>
      </c>
      <c r="W359" s="62">
        <v>0</v>
      </c>
    </row>
    <row r="360" spans="1:23" ht="15.75" hidden="1" customHeight="1">
      <c r="A360" s="13">
        <f t="shared" si="44"/>
        <v>21</v>
      </c>
      <c r="B360" s="71" t="s">
        <v>363</v>
      </c>
      <c r="C360" s="71" t="s">
        <v>382</v>
      </c>
      <c r="D360" s="71" t="s">
        <v>385</v>
      </c>
      <c r="E360" s="115">
        <v>7</v>
      </c>
      <c r="G360" s="14" t="s">
        <v>49</v>
      </c>
      <c r="H360" s="14" t="s">
        <v>386</v>
      </c>
      <c r="I360" s="13" t="s">
        <v>33</v>
      </c>
      <c r="J360" s="15">
        <v>1</v>
      </c>
      <c r="K360" s="16">
        <v>0</v>
      </c>
      <c r="L360" s="17"/>
      <c r="M360" s="17">
        <f t="shared" si="41"/>
        <v>0</v>
      </c>
      <c r="N360" s="18">
        <v>0</v>
      </c>
      <c r="O360" s="19">
        <f t="shared" si="42"/>
        <v>0</v>
      </c>
      <c r="P360" s="17">
        <v>0</v>
      </c>
      <c r="Q360" s="20" t="e">
        <f t="shared" si="43"/>
        <v>#DIV/0!</v>
      </c>
      <c r="R360" s="21"/>
      <c r="S360" s="60">
        <v>0</v>
      </c>
      <c r="T360" s="60">
        <v>0</v>
      </c>
      <c r="U360" s="62">
        <v>0</v>
      </c>
      <c r="V360" s="62">
        <v>0</v>
      </c>
      <c r="W360" s="62">
        <v>0</v>
      </c>
    </row>
    <row r="361" spans="1:23" ht="15.75" hidden="1" customHeight="1">
      <c r="A361" s="13">
        <f t="shared" si="44"/>
        <v>22</v>
      </c>
      <c r="B361" s="71" t="s">
        <v>363</v>
      </c>
      <c r="C361" s="71" t="s">
        <v>382</v>
      </c>
      <c r="D361" s="71" t="s">
        <v>387</v>
      </c>
      <c r="E361" s="115">
        <v>7</v>
      </c>
      <c r="G361" s="14" t="s">
        <v>31</v>
      </c>
      <c r="H361" s="14" t="s">
        <v>37</v>
      </c>
      <c r="I361" s="13" t="s">
        <v>33</v>
      </c>
      <c r="J361" s="15">
        <v>1</v>
      </c>
      <c r="K361" s="16">
        <v>0</v>
      </c>
      <c r="L361" s="17"/>
      <c r="M361" s="17">
        <f t="shared" si="41"/>
        <v>0</v>
      </c>
      <c r="N361" s="18">
        <v>0</v>
      </c>
      <c r="O361" s="19">
        <f t="shared" si="42"/>
        <v>0</v>
      </c>
      <c r="P361" s="17">
        <v>0</v>
      </c>
      <c r="Q361" s="20" t="e">
        <f t="shared" si="43"/>
        <v>#DIV/0!</v>
      </c>
      <c r="R361" s="21"/>
      <c r="S361" s="60">
        <v>0</v>
      </c>
      <c r="T361" s="60">
        <v>0</v>
      </c>
      <c r="U361" s="62">
        <v>0</v>
      </c>
      <c r="V361" s="62">
        <v>0</v>
      </c>
      <c r="W361" s="62">
        <v>0</v>
      </c>
    </row>
    <row r="362" spans="1:23" ht="15.75" hidden="1" customHeight="1">
      <c r="A362" s="13">
        <f t="shared" si="44"/>
        <v>23</v>
      </c>
      <c r="B362" s="71" t="s">
        <v>363</v>
      </c>
      <c r="C362" s="71" t="s">
        <v>382</v>
      </c>
      <c r="D362" s="71" t="s">
        <v>388</v>
      </c>
      <c r="E362" s="115">
        <v>7</v>
      </c>
      <c r="G362" s="14" t="s">
        <v>31</v>
      </c>
      <c r="H362" s="14" t="s">
        <v>37</v>
      </c>
      <c r="I362" s="13" t="s">
        <v>33</v>
      </c>
      <c r="J362" s="15">
        <v>1</v>
      </c>
      <c r="K362" s="16">
        <v>0</v>
      </c>
      <c r="L362" s="17"/>
      <c r="M362" s="17">
        <f t="shared" si="41"/>
        <v>0</v>
      </c>
      <c r="N362" s="18">
        <v>0</v>
      </c>
      <c r="O362" s="19">
        <f t="shared" si="42"/>
        <v>0</v>
      </c>
      <c r="P362" s="17">
        <v>0</v>
      </c>
      <c r="Q362" s="20" t="e">
        <f t="shared" si="43"/>
        <v>#DIV/0!</v>
      </c>
      <c r="R362" s="21"/>
      <c r="S362" s="60">
        <v>0</v>
      </c>
      <c r="T362" s="60">
        <v>0</v>
      </c>
      <c r="U362" s="62">
        <v>0</v>
      </c>
      <c r="V362" s="62">
        <v>0</v>
      </c>
      <c r="W362" s="62">
        <v>0</v>
      </c>
    </row>
    <row r="363" spans="1:23" ht="15.75" hidden="1" customHeight="1">
      <c r="A363" s="13">
        <f t="shared" si="44"/>
        <v>24</v>
      </c>
      <c r="B363" s="71" t="s">
        <v>363</v>
      </c>
      <c r="C363" s="71" t="s">
        <v>382</v>
      </c>
      <c r="D363" s="71" t="s">
        <v>389</v>
      </c>
      <c r="E363" s="115">
        <v>7</v>
      </c>
      <c r="G363" s="14" t="s">
        <v>31</v>
      </c>
      <c r="H363" s="14" t="s">
        <v>37</v>
      </c>
      <c r="I363" s="13" t="s">
        <v>33</v>
      </c>
      <c r="J363" s="15">
        <v>1</v>
      </c>
      <c r="K363" s="16">
        <v>0</v>
      </c>
      <c r="L363" s="17"/>
      <c r="M363" s="17">
        <f t="shared" si="41"/>
        <v>0</v>
      </c>
      <c r="N363" s="18">
        <v>0</v>
      </c>
      <c r="O363" s="19">
        <f t="shared" si="42"/>
        <v>0</v>
      </c>
      <c r="P363" s="17">
        <v>0</v>
      </c>
      <c r="Q363" s="20" t="e">
        <f t="shared" si="43"/>
        <v>#DIV/0!</v>
      </c>
      <c r="R363" s="21"/>
      <c r="S363" s="60">
        <v>0</v>
      </c>
      <c r="T363" s="60">
        <v>0</v>
      </c>
      <c r="U363" s="62">
        <v>0</v>
      </c>
      <c r="V363" s="62">
        <v>0</v>
      </c>
      <c r="W363" s="62">
        <v>0</v>
      </c>
    </row>
    <row r="364" spans="1:23" ht="15.75" hidden="1" customHeight="1">
      <c r="A364" s="13">
        <f t="shared" si="44"/>
        <v>25</v>
      </c>
      <c r="B364" s="71" t="s">
        <v>363</v>
      </c>
      <c r="C364" s="71" t="s">
        <v>382</v>
      </c>
      <c r="D364" s="71" t="s">
        <v>390</v>
      </c>
      <c r="E364" s="115">
        <v>7</v>
      </c>
      <c r="G364" s="14" t="s">
        <v>31</v>
      </c>
      <c r="H364" s="14" t="s">
        <v>37</v>
      </c>
      <c r="I364" s="13" t="s">
        <v>33</v>
      </c>
      <c r="J364" s="15">
        <v>1</v>
      </c>
      <c r="K364" s="16">
        <v>0</v>
      </c>
      <c r="L364" s="17"/>
      <c r="M364" s="17">
        <f t="shared" si="41"/>
        <v>0</v>
      </c>
      <c r="N364" s="18">
        <v>0</v>
      </c>
      <c r="O364" s="19">
        <f t="shared" si="42"/>
        <v>0</v>
      </c>
      <c r="P364" s="17">
        <v>0</v>
      </c>
      <c r="Q364" s="20" t="e">
        <f t="shared" si="43"/>
        <v>#DIV/0!</v>
      </c>
      <c r="R364" s="21"/>
      <c r="S364" s="60">
        <v>0</v>
      </c>
      <c r="T364" s="60">
        <v>0</v>
      </c>
      <c r="U364" s="62">
        <v>0</v>
      </c>
      <c r="V364" s="62">
        <v>0</v>
      </c>
      <c r="W364" s="62">
        <v>0</v>
      </c>
    </row>
    <row r="365" spans="1:23" ht="15.75" hidden="1" customHeight="1">
      <c r="A365" s="26" t="s">
        <v>391</v>
      </c>
      <c r="B365" s="26"/>
      <c r="C365" s="27"/>
      <c r="D365" s="28" cm="1">
        <f t="array" ref="D365">SUM(1/COUNTIF(D340:D364,D340:D364))</f>
        <v>23</v>
      </c>
      <c r="E365" s="112"/>
      <c r="F365" s="113"/>
      <c r="G365" s="51"/>
      <c r="H365" s="28"/>
      <c r="I365" s="28"/>
      <c r="J365" s="28">
        <f>SUM(J340:J364)</f>
        <v>25</v>
      </c>
      <c r="K365" s="16" t="s">
        <v>392</v>
      </c>
      <c r="L365" s="30">
        <f>SUM(L340:L364)</f>
        <v>0</v>
      </c>
      <c r="M365" s="30">
        <f t="shared" ref="M365" si="45">SUM(M334:M364)</f>
        <v>0</v>
      </c>
      <c r="N365" s="31">
        <f>SUM(N340:N364)</f>
        <v>0</v>
      </c>
      <c r="O365" s="30">
        <f>SUM(O340:O364)</f>
        <v>0</v>
      </c>
      <c r="P365" s="30">
        <f>SUM(P340:P364)</f>
        <v>0</v>
      </c>
      <c r="Q365" s="32" t="e">
        <f>N365/M365</f>
        <v>#DIV/0!</v>
      </c>
      <c r="R365" s="32" t="e">
        <f>AVERAGE(R340:R364)</f>
        <v>#DIV/0!</v>
      </c>
      <c r="S365" s="33">
        <f t="shared" ref="S365:T365" si="46">SUM(S340:S364)</f>
        <v>0</v>
      </c>
      <c r="T365" s="33">
        <f t="shared" si="46"/>
        <v>0</v>
      </c>
      <c r="U365" s="33">
        <f>SUM(U340:U364)</f>
        <v>0</v>
      </c>
      <c r="V365" s="33">
        <f>SUM(V340:V364)</f>
        <v>0</v>
      </c>
      <c r="W365" s="33">
        <f>SUM(W340:W364)</f>
        <v>0</v>
      </c>
    </row>
    <row r="366" spans="1:23" ht="15.75" hidden="1" customHeight="1">
      <c r="A366" s="13">
        <v>1</v>
      </c>
      <c r="B366" s="53" t="s">
        <v>393</v>
      </c>
      <c r="C366" s="53" t="s">
        <v>394</v>
      </c>
      <c r="D366" s="53" t="s">
        <v>395</v>
      </c>
      <c r="E366" s="115">
        <v>7</v>
      </c>
      <c r="G366" s="14" t="s">
        <v>31</v>
      </c>
      <c r="H366" s="14" t="s">
        <v>126</v>
      </c>
      <c r="I366" s="13" t="s">
        <v>33</v>
      </c>
      <c r="J366" s="15">
        <v>1</v>
      </c>
      <c r="K366" s="16">
        <v>0</v>
      </c>
      <c r="L366" s="17"/>
      <c r="M366" s="17">
        <f t="shared" ref="M366:M396" si="47">K366+L366</f>
        <v>0</v>
      </c>
      <c r="N366" s="18">
        <v>0</v>
      </c>
      <c r="O366" s="19">
        <f t="shared" ref="O366:O396" si="48">M366-N366</f>
        <v>0</v>
      </c>
      <c r="P366" s="17">
        <v>0</v>
      </c>
      <c r="Q366" s="20" t="e">
        <f t="shared" ref="Q366:Q395" si="49">N366/M366</f>
        <v>#DIV/0!</v>
      </c>
      <c r="R366" s="21"/>
      <c r="S366" s="117">
        <v>0</v>
      </c>
      <c r="T366" s="117">
        <v>0</v>
      </c>
      <c r="U366" s="62">
        <v>0</v>
      </c>
      <c r="V366" s="62">
        <v>0</v>
      </c>
      <c r="W366" s="62">
        <v>0</v>
      </c>
    </row>
    <row r="367" spans="1:23" ht="15.75" hidden="1" customHeight="1">
      <c r="A367" s="13">
        <f>A366+1</f>
        <v>2</v>
      </c>
      <c r="B367" s="53" t="s">
        <v>393</v>
      </c>
      <c r="C367" s="53" t="s">
        <v>394</v>
      </c>
      <c r="D367" s="53" t="s">
        <v>396</v>
      </c>
      <c r="E367" s="115">
        <v>7</v>
      </c>
      <c r="G367" s="14" t="s">
        <v>31</v>
      </c>
      <c r="H367" s="14" t="s">
        <v>126</v>
      </c>
      <c r="I367" s="13" t="s">
        <v>33</v>
      </c>
      <c r="J367" s="15">
        <v>1</v>
      </c>
      <c r="K367" s="16">
        <v>0</v>
      </c>
      <c r="L367" s="17"/>
      <c r="M367" s="17">
        <f t="shared" si="47"/>
        <v>0</v>
      </c>
      <c r="N367" s="18">
        <v>0</v>
      </c>
      <c r="O367" s="19">
        <f t="shared" si="48"/>
        <v>0</v>
      </c>
      <c r="P367" s="17">
        <v>0</v>
      </c>
      <c r="Q367" s="20" t="e">
        <f t="shared" si="49"/>
        <v>#DIV/0!</v>
      </c>
      <c r="R367" s="21"/>
      <c r="S367" s="118">
        <v>0</v>
      </c>
      <c r="T367" s="118">
        <v>0</v>
      </c>
      <c r="U367" s="62">
        <v>0</v>
      </c>
      <c r="V367" s="62">
        <v>0</v>
      </c>
      <c r="W367" s="62">
        <v>0</v>
      </c>
    </row>
    <row r="368" spans="1:23" ht="15.75" hidden="1" customHeight="1">
      <c r="A368" s="13">
        <f t="shared" ref="A368:A396" si="50">A367+1</f>
        <v>3</v>
      </c>
      <c r="B368" s="53" t="s">
        <v>393</v>
      </c>
      <c r="C368" s="53" t="s">
        <v>394</v>
      </c>
      <c r="D368" s="53" t="s">
        <v>397</v>
      </c>
      <c r="E368" s="115">
        <v>7</v>
      </c>
      <c r="G368" s="14" t="s">
        <v>31</v>
      </c>
      <c r="H368" s="14" t="s">
        <v>37</v>
      </c>
      <c r="I368" s="13" t="s">
        <v>33</v>
      </c>
      <c r="J368" s="15">
        <v>1</v>
      </c>
      <c r="K368" s="16">
        <v>0</v>
      </c>
      <c r="L368" s="17"/>
      <c r="M368" s="17">
        <f t="shared" si="47"/>
        <v>0</v>
      </c>
      <c r="N368" s="18">
        <v>0</v>
      </c>
      <c r="O368" s="19">
        <f t="shared" si="48"/>
        <v>0</v>
      </c>
      <c r="P368" s="17">
        <v>0</v>
      </c>
      <c r="Q368" s="20" t="e">
        <f t="shared" si="49"/>
        <v>#DIV/0!</v>
      </c>
      <c r="R368" s="21"/>
      <c r="S368" s="118">
        <v>0</v>
      </c>
      <c r="T368" s="118">
        <v>0</v>
      </c>
      <c r="U368" s="62">
        <v>0</v>
      </c>
      <c r="V368" s="62">
        <v>0</v>
      </c>
      <c r="W368" s="62">
        <v>0</v>
      </c>
    </row>
    <row r="369" spans="1:23" ht="15.75" hidden="1" customHeight="1">
      <c r="A369" s="13">
        <f t="shared" si="50"/>
        <v>4</v>
      </c>
      <c r="B369" s="53" t="s">
        <v>393</v>
      </c>
      <c r="C369" s="53" t="s">
        <v>394</v>
      </c>
      <c r="D369" s="53" t="s">
        <v>398</v>
      </c>
      <c r="E369" s="115">
        <v>7</v>
      </c>
      <c r="G369" s="14" t="s">
        <v>31</v>
      </c>
      <c r="H369" s="14" t="s">
        <v>37</v>
      </c>
      <c r="I369" s="13" t="s">
        <v>33</v>
      </c>
      <c r="J369" s="15">
        <v>1</v>
      </c>
      <c r="K369" s="16">
        <v>0</v>
      </c>
      <c r="L369" s="17"/>
      <c r="M369" s="17">
        <f t="shared" si="47"/>
        <v>0</v>
      </c>
      <c r="N369" s="18">
        <v>0</v>
      </c>
      <c r="O369" s="19">
        <f t="shared" si="48"/>
        <v>0</v>
      </c>
      <c r="P369" s="17">
        <v>0</v>
      </c>
      <c r="Q369" s="20" t="e">
        <f t="shared" si="49"/>
        <v>#DIV/0!</v>
      </c>
      <c r="R369" s="21"/>
      <c r="S369" s="118">
        <v>0</v>
      </c>
      <c r="T369" s="118">
        <v>0</v>
      </c>
      <c r="U369" s="62">
        <v>0</v>
      </c>
      <c r="V369" s="62">
        <v>0</v>
      </c>
      <c r="W369" s="62">
        <v>0</v>
      </c>
    </row>
    <row r="370" spans="1:23" ht="15.75" hidden="1" customHeight="1">
      <c r="A370" s="13">
        <f t="shared" si="50"/>
        <v>5</v>
      </c>
      <c r="B370" s="101" t="s">
        <v>393</v>
      </c>
      <c r="C370" s="101" t="s">
        <v>394</v>
      </c>
      <c r="D370" s="53" t="s">
        <v>399</v>
      </c>
      <c r="E370" s="115">
        <v>7</v>
      </c>
      <c r="G370" s="14" t="s">
        <v>31</v>
      </c>
      <c r="H370" s="14" t="s">
        <v>126</v>
      </c>
      <c r="I370" s="13" t="s">
        <v>33</v>
      </c>
      <c r="J370" s="15">
        <v>1</v>
      </c>
      <c r="K370" s="16">
        <v>0</v>
      </c>
      <c r="L370" s="17"/>
      <c r="M370" s="17">
        <f t="shared" si="47"/>
        <v>0</v>
      </c>
      <c r="N370" s="18">
        <v>0</v>
      </c>
      <c r="O370" s="19">
        <f t="shared" si="48"/>
        <v>0</v>
      </c>
      <c r="P370" s="17">
        <v>0</v>
      </c>
      <c r="Q370" s="20" t="e">
        <f t="shared" si="49"/>
        <v>#DIV/0!</v>
      </c>
      <c r="R370" s="21"/>
      <c r="S370" s="118">
        <v>0</v>
      </c>
      <c r="T370" s="118">
        <v>0</v>
      </c>
      <c r="U370" s="62">
        <v>0</v>
      </c>
      <c r="V370" s="62">
        <v>0</v>
      </c>
      <c r="W370" s="62">
        <v>0</v>
      </c>
    </row>
    <row r="371" spans="1:23" ht="15.75" hidden="1" customHeight="1">
      <c r="A371" s="13">
        <f t="shared" si="50"/>
        <v>6</v>
      </c>
      <c r="B371" s="119" t="s">
        <v>393</v>
      </c>
      <c r="C371" s="119" t="s">
        <v>394</v>
      </c>
      <c r="D371" s="120" t="s">
        <v>400</v>
      </c>
      <c r="E371" s="115">
        <v>7</v>
      </c>
      <c r="G371" s="14" t="s">
        <v>39</v>
      </c>
      <c r="H371" s="14" t="s">
        <v>401</v>
      </c>
      <c r="I371" s="13" t="s">
        <v>33</v>
      </c>
      <c r="J371" s="15">
        <v>1</v>
      </c>
      <c r="K371" s="16">
        <v>0</v>
      </c>
      <c r="L371" s="17"/>
      <c r="M371" s="17">
        <f t="shared" si="47"/>
        <v>0</v>
      </c>
      <c r="N371" s="18">
        <v>0</v>
      </c>
      <c r="O371" s="19">
        <f t="shared" si="48"/>
        <v>0</v>
      </c>
      <c r="P371" s="17">
        <v>0</v>
      </c>
      <c r="Q371" s="20" t="e">
        <f t="shared" si="49"/>
        <v>#DIV/0!</v>
      </c>
      <c r="R371" s="21"/>
      <c r="S371" s="118">
        <v>0</v>
      </c>
      <c r="T371" s="118">
        <v>0</v>
      </c>
      <c r="U371" s="62">
        <v>0</v>
      </c>
      <c r="V371" s="62">
        <v>0</v>
      </c>
      <c r="W371" s="62">
        <v>0</v>
      </c>
    </row>
    <row r="372" spans="1:23" ht="15.75" hidden="1" customHeight="1">
      <c r="A372" s="13">
        <f t="shared" si="50"/>
        <v>7</v>
      </c>
      <c r="B372" s="53" t="s">
        <v>393</v>
      </c>
      <c r="C372" s="53" t="s">
        <v>402</v>
      </c>
      <c r="D372" s="53" t="s">
        <v>403</v>
      </c>
      <c r="E372" s="115">
        <v>7</v>
      </c>
      <c r="G372" s="14" t="s">
        <v>31</v>
      </c>
      <c r="H372" s="14" t="s">
        <v>35</v>
      </c>
      <c r="I372" s="13" t="s">
        <v>33</v>
      </c>
      <c r="J372" s="15">
        <v>1</v>
      </c>
      <c r="K372" s="16">
        <v>0</v>
      </c>
      <c r="L372" s="17"/>
      <c r="M372" s="17">
        <f t="shared" si="47"/>
        <v>0</v>
      </c>
      <c r="N372" s="18">
        <v>0</v>
      </c>
      <c r="O372" s="19">
        <f t="shared" si="48"/>
        <v>0</v>
      </c>
      <c r="P372" s="17">
        <v>0</v>
      </c>
      <c r="Q372" s="20" t="e">
        <f t="shared" si="49"/>
        <v>#DIV/0!</v>
      </c>
      <c r="R372" s="21"/>
      <c r="S372" s="118">
        <v>0</v>
      </c>
      <c r="T372" s="118">
        <v>0</v>
      </c>
      <c r="U372" s="62">
        <v>0</v>
      </c>
      <c r="V372" s="62">
        <v>0</v>
      </c>
      <c r="W372" s="62">
        <v>0</v>
      </c>
    </row>
    <row r="373" spans="1:23" ht="15.75" hidden="1" customHeight="1">
      <c r="A373" s="13">
        <f t="shared" si="50"/>
        <v>8</v>
      </c>
      <c r="B373" s="53" t="s">
        <v>393</v>
      </c>
      <c r="C373" s="53" t="s">
        <v>402</v>
      </c>
      <c r="D373" s="53" t="s">
        <v>404</v>
      </c>
      <c r="E373" s="115">
        <v>7</v>
      </c>
      <c r="G373" s="14" t="s">
        <v>49</v>
      </c>
      <c r="H373" s="14" t="s">
        <v>405</v>
      </c>
      <c r="I373" s="13" t="s">
        <v>33</v>
      </c>
      <c r="J373" s="15">
        <v>1</v>
      </c>
      <c r="K373" s="16">
        <v>0</v>
      </c>
      <c r="L373" s="17"/>
      <c r="M373" s="17">
        <f t="shared" si="47"/>
        <v>0</v>
      </c>
      <c r="N373" s="18">
        <v>0</v>
      </c>
      <c r="O373" s="19">
        <f t="shared" si="48"/>
        <v>0</v>
      </c>
      <c r="P373" s="17">
        <v>0</v>
      </c>
      <c r="Q373" s="20" t="e">
        <f t="shared" si="49"/>
        <v>#DIV/0!</v>
      </c>
      <c r="R373" s="21"/>
      <c r="S373" s="118">
        <v>0</v>
      </c>
      <c r="T373" s="118">
        <v>0</v>
      </c>
      <c r="U373" s="62">
        <v>0</v>
      </c>
      <c r="V373" s="62">
        <v>0</v>
      </c>
      <c r="W373" s="62">
        <v>0</v>
      </c>
    </row>
    <row r="374" spans="1:23" ht="15.75" hidden="1" customHeight="1">
      <c r="A374" s="13">
        <f t="shared" si="50"/>
        <v>9</v>
      </c>
      <c r="B374" s="53" t="s">
        <v>393</v>
      </c>
      <c r="C374" s="53" t="s">
        <v>402</v>
      </c>
      <c r="D374" s="53" t="s">
        <v>406</v>
      </c>
      <c r="E374" s="115">
        <v>7</v>
      </c>
      <c r="G374" s="14" t="s">
        <v>39</v>
      </c>
      <c r="H374" s="14" t="s">
        <v>177</v>
      </c>
      <c r="I374" s="13" t="s">
        <v>33</v>
      </c>
      <c r="J374" s="15">
        <v>1</v>
      </c>
      <c r="K374" s="16">
        <v>0</v>
      </c>
      <c r="L374" s="17"/>
      <c r="M374" s="17">
        <f t="shared" si="47"/>
        <v>0</v>
      </c>
      <c r="N374" s="18">
        <v>0</v>
      </c>
      <c r="O374" s="19">
        <f t="shared" si="48"/>
        <v>0</v>
      </c>
      <c r="P374" s="17">
        <v>0</v>
      </c>
      <c r="Q374" s="20" t="e">
        <f t="shared" si="49"/>
        <v>#DIV/0!</v>
      </c>
      <c r="R374" s="21"/>
      <c r="S374" s="118">
        <v>0</v>
      </c>
      <c r="T374" s="118">
        <v>0</v>
      </c>
      <c r="U374" s="62">
        <v>0</v>
      </c>
      <c r="V374" s="62">
        <v>0</v>
      </c>
      <c r="W374" s="62">
        <v>0</v>
      </c>
    </row>
    <row r="375" spans="1:23" ht="15.75" hidden="1" customHeight="1">
      <c r="A375" s="13">
        <f t="shared" si="50"/>
        <v>10</v>
      </c>
      <c r="B375" s="53" t="s">
        <v>393</v>
      </c>
      <c r="C375" s="53" t="s">
        <v>407</v>
      </c>
      <c r="D375" s="53" t="s">
        <v>408</v>
      </c>
      <c r="E375" s="115">
        <v>7</v>
      </c>
      <c r="G375" s="14" t="s">
        <v>39</v>
      </c>
      <c r="H375" s="14" t="s">
        <v>70</v>
      </c>
      <c r="I375" s="13" t="s">
        <v>44</v>
      </c>
      <c r="J375" s="15">
        <v>1</v>
      </c>
      <c r="K375" s="16">
        <v>0</v>
      </c>
      <c r="L375" s="17"/>
      <c r="M375" s="17">
        <f t="shared" si="47"/>
        <v>0</v>
      </c>
      <c r="N375" s="18">
        <v>0</v>
      </c>
      <c r="O375" s="19">
        <f t="shared" si="48"/>
        <v>0</v>
      </c>
      <c r="P375" s="17">
        <v>0</v>
      </c>
      <c r="Q375" s="20" t="e">
        <f t="shared" si="49"/>
        <v>#DIV/0!</v>
      </c>
      <c r="R375" s="21"/>
      <c r="S375" s="118">
        <v>0</v>
      </c>
      <c r="T375" s="118">
        <v>0</v>
      </c>
      <c r="U375" s="62">
        <v>0</v>
      </c>
      <c r="V375" s="62">
        <v>0</v>
      </c>
      <c r="W375" s="62">
        <v>0</v>
      </c>
    </row>
    <row r="376" spans="1:23" ht="15.75" hidden="1" customHeight="1">
      <c r="A376" s="13">
        <f t="shared" si="50"/>
        <v>11</v>
      </c>
      <c r="B376" s="121" t="s">
        <v>393</v>
      </c>
      <c r="C376" s="121" t="s">
        <v>407</v>
      </c>
      <c r="D376" s="122" t="s">
        <v>409</v>
      </c>
      <c r="E376" s="115">
        <v>7</v>
      </c>
      <c r="G376" s="14" t="s">
        <v>43</v>
      </c>
      <c r="H376" s="14" t="s">
        <v>134</v>
      </c>
      <c r="I376" s="13" t="s">
        <v>33</v>
      </c>
      <c r="J376" s="15">
        <v>1</v>
      </c>
      <c r="K376" s="16">
        <v>0</v>
      </c>
      <c r="L376" s="17"/>
      <c r="M376" s="17">
        <f t="shared" si="47"/>
        <v>0</v>
      </c>
      <c r="N376" s="18">
        <v>0</v>
      </c>
      <c r="O376" s="19">
        <f t="shared" si="48"/>
        <v>0</v>
      </c>
      <c r="P376" s="17">
        <v>0</v>
      </c>
      <c r="Q376" s="20" t="e">
        <f t="shared" si="49"/>
        <v>#DIV/0!</v>
      </c>
      <c r="R376" s="21"/>
      <c r="S376" s="118">
        <v>0</v>
      </c>
      <c r="T376" s="118">
        <v>0</v>
      </c>
      <c r="U376" s="62">
        <v>0</v>
      </c>
      <c r="V376" s="62">
        <v>0</v>
      </c>
      <c r="W376" s="62">
        <v>0</v>
      </c>
    </row>
    <row r="377" spans="1:23" ht="15.75" hidden="1" customHeight="1">
      <c r="A377" s="13">
        <f t="shared" si="50"/>
        <v>12</v>
      </c>
      <c r="B377" s="119" t="s">
        <v>393</v>
      </c>
      <c r="C377" s="119" t="s">
        <v>407</v>
      </c>
      <c r="D377" s="53" t="s">
        <v>410</v>
      </c>
      <c r="E377" s="115">
        <v>7</v>
      </c>
      <c r="G377" s="14" t="s">
        <v>31</v>
      </c>
      <c r="H377" s="14" t="s">
        <v>35</v>
      </c>
      <c r="I377" s="13" t="s">
        <v>33</v>
      </c>
      <c r="J377" s="15">
        <v>1</v>
      </c>
      <c r="K377" s="16">
        <v>0</v>
      </c>
      <c r="L377" s="17"/>
      <c r="M377" s="17">
        <f t="shared" si="47"/>
        <v>0</v>
      </c>
      <c r="N377" s="18">
        <v>0</v>
      </c>
      <c r="O377" s="19">
        <f t="shared" si="48"/>
        <v>0</v>
      </c>
      <c r="P377" s="17">
        <v>0</v>
      </c>
      <c r="Q377" s="20" t="e">
        <f t="shared" si="49"/>
        <v>#DIV/0!</v>
      </c>
      <c r="R377" s="21"/>
      <c r="S377" s="118">
        <v>0</v>
      </c>
      <c r="T377" s="118">
        <v>0</v>
      </c>
      <c r="U377" s="62">
        <v>0</v>
      </c>
      <c r="V377" s="62">
        <v>0</v>
      </c>
      <c r="W377" s="62">
        <v>0</v>
      </c>
    </row>
    <row r="378" spans="1:23" ht="15.75" hidden="1" customHeight="1">
      <c r="A378" s="13">
        <f t="shared" si="50"/>
        <v>13</v>
      </c>
      <c r="B378" s="53" t="s">
        <v>393</v>
      </c>
      <c r="C378" s="53" t="s">
        <v>407</v>
      </c>
      <c r="D378" s="53" t="s">
        <v>411</v>
      </c>
      <c r="E378" s="115">
        <v>7</v>
      </c>
      <c r="G378" s="14" t="s">
        <v>31</v>
      </c>
      <c r="H378" s="14" t="s">
        <v>126</v>
      </c>
      <c r="I378" s="13" t="s">
        <v>33</v>
      </c>
      <c r="J378" s="15">
        <v>1</v>
      </c>
      <c r="K378" s="16">
        <v>0</v>
      </c>
      <c r="L378" s="17"/>
      <c r="M378" s="17">
        <f t="shared" si="47"/>
        <v>0</v>
      </c>
      <c r="N378" s="18">
        <v>0</v>
      </c>
      <c r="O378" s="19">
        <f t="shared" si="48"/>
        <v>0</v>
      </c>
      <c r="P378" s="17">
        <v>0</v>
      </c>
      <c r="Q378" s="20" t="e">
        <f t="shared" si="49"/>
        <v>#DIV/0!</v>
      </c>
      <c r="R378" s="21"/>
      <c r="S378" s="118">
        <v>0</v>
      </c>
      <c r="T378" s="118">
        <v>0</v>
      </c>
      <c r="U378" s="62">
        <v>0</v>
      </c>
      <c r="V378" s="62">
        <v>0</v>
      </c>
      <c r="W378" s="62">
        <v>0</v>
      </c>
    </row>
    <row r="379" spans="1:23" ht="15.75" hidden="1" customHeight="1">
      <c r="A379" s="13">
        <f t="shared" si="50"/>
        <v>14</v>
      </c>
      <c r="B379" s="53" t="s">
        <v>393</v>
      </c>
      <c r="C379" s="53" t="s">
        <v>407</v>
      </c>
      <c r="D379" s="120" t="s">
        <v>412</v>
      </c>
      <c r="E379" s="115">
        <v>7</v>
      </c>
      <c r="G379" s="14" t="s">
        <v>140</v>
      </c>
      <c r="H379" s="14" t="s">
        <v>413</v>
      </c>
      <c r="I379" s="13" t="s">
        <v>33</v>
      </c>
      <c r="J379" s="15">
        <v>1</v>
      </c>
      <c r="K379" s="16">
        <v>0</v>
      </c>
      <c r="L379" s="17"/>
      <c r="M379" s="17">
        <f t="shared" si="47"/>
        <v>0</v>
      </c>
      <c r="N379" s="18">
        <v>0</v>
      </c>
      <c r="O379" s="19">
        <f t="shared" si="48"/>
        <v>0</v>
      </c>
      <c r="P379" s="17">
        <v>0</v>
      </c>
      <c r="Q379" s="20" t="e">
        <f t="shared" si="49"/>
        <v>#DIV/0!</v>
      </c>
      <c r="R379" s="21"/>
      <c r="S379" s="118">
        <v>0</v>
      </c>
      <c r="T379" s="118">
        <v>0</v>
      </c>
      <c r="U379" s="62">
        <v>0</v>
      </c>
      <c r="V379" s="62">
        <v>0</v>
      </c>
      <c r="W379" s="62">
        <v>0</v>
      </c>
    </row>
    <row r="380" spans="1:23" ht="15.75" hidden="1" customHeight="1">
      <c r="A380" s="13">
        <f t="shared" si="50"/>
        <v>15</v>
      </c>
      <c r="B380" s="53" t="s">
        <v>393</v>
      </c>
      <c r="C380" s="53" t="s">
        <v>407</v>
      </c>
      <c r="D380" s="53" t="s">
        <v>414</v>
      </c>
      <c r="E380" s="115">
        <v>7</v>
      </c>
      <c r="G380" s="14" t="s">
        <v>49</v>
      </c>
      <c r="H380" s="14" t="s">
        <v>37</v>
      </c>
      <c r="I380" s="13" t="s">
        <v>33</v>
      </c>
      <c r="J380" s="15">
        <v>1</v>
      </c>
      <c r="K380" s="16">
        <v>0</v>
      </c>
      <c r="L380" s="17"/>
      <c r="M380" s="17">
        <f t="shared" si="47"/>
        <v>0</v>
      </c>
      <c r="N380" s="18">
        <v>0</v>
      </c>
      <c r="O380" s="19">
        <f t="shared" si="48"/>
        <v>0</v>
      </c>
      <c r="P380" s="17">
        <v>0</v>
      </c>
      <c r="Q380" s="20" t="e">
        <f t="shared" si="49"/>
        <v>#DIV/0!</v>
      </c>
      <c r="R380" s="21"/>
      <c r="S380" s="118">
        <v>0</v>
      </c>
      <c r="T380" s="118">
        <v>0</v>
      </c>
      <c r="U380" s="62">
        <v>0</v>
      </c>
      <c r="V380" s="62">
        <v>0</v>
      </c>
      <c r="W380" s="62">
        <v>0</v>
      </c>
    </row>
    <row r="381" spans="1:23" ht="15.75" hidden="1" customHeight="1">
      <c r="A381" s="13">
        <f t="shared" si="50"/>
        <v>16</v>
      </c>
      <c r="B381" s="53" t="s">
        <v>393</v>
      </c>
      <c r="C381" s="53" t="s">
        <v>415</v>
      </c>
      <c r="D381" s="53" t="s">
        <v>416</v>
      </c>
      <c r="E381" s="115">
        <v>7</v>
      </c>
      <c r="G381" s="14" t="s">
        <v>49</v>
      </c>
      <c r="H381" s="14" t="s">
        <v>50</v>
      </c>
      <c r="I381" s="13" t="s">
        <v>33</v>
      </c>
      <c r="J381" s="15">
        <v>1</v>
      </c>
      <c r="K381" s="16">
        <v>0</v>
      </c>
      <c r="L381" s="17"/>
      <c r="M381" s="17">
        <f t="shared" si="47"/>
        <v>0</v>
      </c>
      <c r="N381" s="18">
        <v>0</v>
      </c>
      <c r="O381" s="19">
        <f t="shared" si="48"/>
        <v>0</v>
      </c>
      <c r="P381" s="17">
        <v>0</v>
      </c>
      <c r="Q381" s="20" t="e">
        <f t="shared" si="49"/>
        <v>#DIV/0!</v>
      </c>
      <c r="R381" s="21"/>
      <c r="S381" s="118">
        <v>0</v>
      </c>
      <c r="T381" s="118">
        <v>0</v>
      </c>
      <c r="U381" s="62">
        <v>0</v>
      </c>
      <c r="V381" s="62">
        <v>0</v>
      </c>
      <c r="W381" s="62">
        <v>0</v>
      </c>
    </row>
    <row r="382" spans="1:23" ht="15.75" hidden="1" customHeight="1">
      <c r="A382" s="13">
        <f t="shared" si="50"/>
        <v>17</v>
      </c>
      <c r="B382" s="53" t="s">
        <v>393</v>
      </c>
      <c r="C382" s="53" t="s">
        <v>415</v>
      </c>
      <c r="D382" s="53" t="s">
        <v>417</v>
      </c>
      <c r="E382" s="115">
        <v>7</v>
      </c>
      <c r="G382" s="14" t="s">
        <v>31</v>
      </c>
      <c r="H382" s="14" t="s">
        <v>37</v>
      </c>
      <c r="I382" s="13" t="s">
        <v>33</v>
      </c>
      <c r="J382" s="15">
        <v>1</v>
      </c>
      <c r="K382" s="16">
        <v>0</v>
      </c>
      <c r="L382" s="17"/>
      <c r="M382" s="17">
        <f t="shared" si="47"/>
        <v>0</v>
      </c>
      <c r="N382" s="18">
        <v>0</v>
      </c>
      <c r="O382" s="19">
        <f t="shared" si="48"/>
        <v>0</v>
      </c>
      <c r="P382" s="17">
        <v>0</v>
      </c>
      <c r="Q382" s="20" t="e">
        <f t="shared" si="49"/>
        <v>#DIV/0!</v>
      </c>
      <c r="R382" s="21"/>
      <c r="S382" s="118">
        <v>0</v>
      </c>
      <c r="T382" s="118">
        <v>0</v>
      </c>
      <c r="U382" s="62">
        <v>0</v>
      </c>
      <c r="V382" s="62">
        <v>0</v>
      </c>
      <c r="W382" s="62">
        <v>0</v>
      </c>
    </row>
    <row r="383" spans="1:23" ht="15.75" hidden="1" customHeight="1">
      <c r="A383" s="13">
        <f t="shared" si="50"/>
        <v>18</v>
      </c>
      <c r="B383" s="53" t="s">
        <v>393</v>
      </c>
      <c r="C383" s="53" t="s">
        <v>415</v>
      </c>
      <c r="D383" s="53" t="s">
        <v>418</v>
      </c>
      <c r="E383" s="115">
        <v>7</v>
      </c>
      <c r="G383" s="14" t="s">
        <v>31</v>
      </c>
      <c r="H383" s="14" t="s">
        <v>37</v>
      </c>
      <c r="I383" s="13" t="s">
        <v>33</v>
      </c>
      <c r="J383" s="15">
        <v>1</v>
      </c>
      <c r="K383" s="16">
        <v>0</v>
      </c>
      <c r="L383" s="17"/>
      <c r="M383" s="17">
        <f t="shared" si="47"/>
        <v>0</v>
      </c>
      <c r="N383" s="18">
        <v>0</v>
      </c>
      <c r="O383" s="19">
        <f t="shared" si="48"/>
        <v>0</v>
      </c>
      <c r="P383" s="17">
        <v>0</v>
      </c>
      <c r="Q383" s="20" t="e">
        <f t="shared" si="49"/>
        <v>#DIV/0!</v>
      </c>
      <c r="R383" s="21"/>
      <c r="S383" s="118">
        <v>0</v>
      </c>
      <c r="T383" s="118">
        <v>0</v>
      </c>
      <c r="U383" s="62">
        <v>0</v>
      </c>
      <c r="V383" s="62">
        <v>0</v>
      </c>
      <c r="W383" s="62">
        <v>0</v>
      </c>
    </row>
    <row r="384" spans="1:23" ht="15.75" hidden="1" customHeight="1">
      <c r="A384" s="13">
        <f t="shared" si="50"/>
        <v>19</v>
      </c>
      <c r="B384" s="53" t="s">
        <v>393</v>
      </c>
      <c r="C384" s="53" t="s">
        <v>415</v>
      </c>
      <c r="D384" s="53" t="s">
        <v>419</v>
      </c>
      <c r="E384" s="115">
        <v>7</v>
      </c>
      <c r="G384" s="14" t="s">
        <v>31</v>
      </c>
      <c r="H384" s="14" t="s">
        <v>126</v>
      </c>
      <c r="I384" s="13" t="s">
        <v>33</v>
      </c>
      <c r="J384" s="15">
        <v>1</v>
      </c>
      <c r="K384" s="16">
        <v>0</v>
      </c>
      <c r="L384" s="17"/>
      <c r="M384" s="17">
        <f t="shared" si="47"/>
        <v>0</v>
      </c>
      <c r="N384" s="18">
        <v>0</v>
      </c>
      <c r="O384" s="19">
        <f t="shared" si="48"/>
        <v>0</v>
      </c>
      <c r="P384" s="17">
        <v>0</v>
      </c>
      <c r="Q384" s="20" t="e">
        <f t="shared" si="49"/>
        <v>#DIV/0!</v>
      </c>
      <c r="R384" s="21"/>
      <c r="S384" s="118">
        <v>0</v>
      </c>
      <c r="T384" s="118">
        <v>0</v>
      </c>
      <c r="U384" s="62">
        <v>0</v>
      </c>
      <c r="V384" s="62">
        <v>0</v>
      </c>
      <c r="W384" s="62">
        <v>0</v>
      </c>
    </row>
    <row r="385" spans="1:23" ht="15.75" hidden="1" customHeight="1">
      <c r="A385" s="13">
        <f t="shared" si="50"/>
        <v>20</v>
      </c>
      <c r="B385" s="53" t="s">
        <v>393</v>
      </c>
      <c r="C385" s="53" t="s">
        <v>415</v>
      </c>
      <c r="D385" s="53" t="s">
        <v>420</v>
      </c>
      <c r="E385" s="115">
        <v>7</v>
      </c>
      <c r="G385" s="14" t="s">
        <v>31</v>
      </c>
      <c r="H385" s="14" t="s">
        <v>126</v>
      </c>
      <c r="I385" s="13" t="s">
        <v>33</v>
      </c>
      <c r="J385" s="15">
        <v>1</v>
      </c>
      <c r="K385" s="16">
        <v>0</v>
      </c>
      <c r="L385" s="17"/>
      <c r="M385" s="17">
        <f t="shared" si="47"/>
        <v>0</v>
      </c>
      <c r="N385" s="18">
        <v>0</v>
      </c>
      <c r="O385" s="19">
        <f t="shared" si="48"/>
        <v>0</v>
      </c>
      <c r="P385" s="17">
        <v>0</v>
      </c>
      <c r="Q385" s="20" t="e">
        <f t="shared" si="49"/>
        <v>#DIV/0!</v>
      </c>
      <c r="R385" s="21"/>
      <c r="S385" s="118">
        <v>0</v>
      </c>
      <c r="T385" s="118">
        <v>0</v>
      </c>
      <c r="U385" s="62">
        <v>0</v>
      </c>
      <c r="V385" s="62">
        <v>0</v>
      </c>
      <c r="W385" s="62">
        <v>0</v>
      </c>
    </row>
    <row r="386" spans="1:23" ht="15.75" hidden="1" customHeight="1">
      <c r="A386" s="13">
        <f t="shared" si="50"/>
        <v>21</v>
      </c>
      <c r="B386" s="101" t="s">
        <v>393</v>
      </c>
      <c r="C386" s="101" t="s">
        <v>415</v>
      </c>
      <c r="D386" s="101" t="s">
        <v>421</v>
      </c>
      <c r="E386" s="115">
        <v>7</v>
      </c>
      <c r="G386" s="14" t="s">
        <v>31</v>
      </c>
      <c r="H386" s="63" t="s">
        <v>37</v>
      </c>
      <c r="I386" s="13" t="s">
        <v>33</v>
      </c>
      <c r="J386" s="15">
        <v>1</v>
      </c>
      <c r="K386" s="16">
        <v>0</v>
      </c>
      <c r="L386" s="17"/>
      <c r="M386" s="17">
        <f t="shared" si="47"/>
        <v>0</v>
      </c>
      <c r="N386" s="18">
        <v>0</v>
      </c>
      <c r="O386" s="19">
        <f t="shared" si="48"/>
        <v>0</v>
      </c>
      <c r="P386" s="17">
        <v>0</v>
      </c>
      <c r="Q386" s="20" t="e">
        <f t="shared" si="49"/>
        <v>#DIV/0!</v>
      </c>
      <c r="R386" s="21"/>
      <c r="S386" s="118">
        <v>0</v>
      </c>
      <c r="T386" s="118">
        <v>0</v>
      </c>
      <c r="U386" s="62">
        <v>0</v>
      </c>
      <c r="V386" s="62">
        <v>0</v>
      </c>
      <c r="W386" s="62">
        <v>0</v>
      </c>
    </row>
    <row r="387" spans="1:23" ht="15.75" hidden="1" customHeight="1">
      <c r="A387" s="13">
        <f t="shared" si="50"/>
        <v>22</v>
      </c>
      <c r="B387" s="53" t="s">
        <v>393</v>
      </c>
      <c r="C387" s="53" t="s">
        <v>270</v>
      </c>
      <c r="D387" s="53" t="s">
        <v>422</v>
      </c>
      <c r="E387" s="115">
        <v>7</v>
      </c>
      <c r="G387" s="14" t="s">
        <v>31</v>
      </c>
      <c r="H387" s="14" t="s">
        <v>37</v>
      </c>
      <c r="I387" s="13" t="s">
        <v>33</v>
      </c>
      <c r="J387" s="15">
        <v>1</v>
      </c>
      <c r="K387" s="16">
        <v>0</v>
      </c>
      <c r="L387" s="17"/>
      <c r="M387" s="17">
        <f t="shared" si="47"/>
        <v>0</v>
      </c>
      <c r="N387" s="18">
        <v>0</v>
      </c>
      <c r="O387" s="19">
        <f t="shared" si="48"/>
        <v>0</v>
      </c>
      <c r="P387" s="17">
        <v>0</v>
      </c>
      <c r="Q387" s="20" t="e">
        <f t="shared" si="49"/>
        <v>#DIV/0!</v>
      </c>
      <c r="R387" s="21"/>
      <c r="S387" s="118">
        <v>0</v>
      </c>
      <c r="T387" s="118">
        <v>0</v>
      </c>
      <c r="U387" s="62">
        <v>0</v>
      </c>
      <c r="V387" s="62">
        <v>0</v>
      </c>
      <c r="W387" s="62">
        <v>0</v>
      </c>
    </row>
    <row r="388" spans="1:23" ht="15.75" hidden="1" customHeight="1">
      <c r="A388" s="13">
        <f t="shared" si="50"/>
        <v>23</v>
      </c>
      <c r="B388" s="53" t="s">
        <v>393</v>
      </c>
      <c r="C388" s="53" t="s">
        <v>270</v>
      </c>
      <c r="D388" s="120" t="s">
        <v>423</v>
      </c>
      <c r="E388" s="115">
        <v>7</v>
      </c>
      <c r="G388" s="14" t="s">
        <v>39</v>
      </c>
      <c r="H388" s="14" t="s">
        <v>125</v>
      </c>
      <c r="I388" s="13" t="s">
        <v>33</v>
      </c>
      <c r="J388" s="15">
        <v>1</v>
      </c>
      <c r="K388" s="16">
        <v>0</v>
      </c>
      <c r="L388" s="17"/>
      <c r="M388" s="17">
        <f t="shared" si="47"/>
        <v>0</v>
      </c>
      <c r="N388" s="18">
        <v>0</v>
      </c>
      <c r="O388" s="19">
        <f t="shared" si="48"/>
        <v>0</v>
      </c>
      <c r="P388" s="17">
        <v>0</v>
      </c>
      <c r="Q388" s="20" t="e">
        <f t="shared" si="49"/>
        <v>#DIV/0!</v>
      </c>
      <c r="R388" s="21"/>
      <c r="S388" s="118">
        <v>0</v>
      </c>
      <c r="T388" s="118">
        <v>0</v>
      </c>
      <c r="U388" s="62">
        <v>0</v>
      </c>
      <c r="V388" s="62">
        <v>0</v>
      </c>
      <c r="W388" s="62">
        <v>0</v>
      </c>
    </row>
    <row r="389" spans="1:23" ht="15.75" hidden="1" customHeight="1">
      <c r="A389" s="13">
        <f t="shared" si="50"/>
        <v>24</v>
      </c>
      <c r="B389" s="53" t="s">
        <v>393</v>
      </c>
      <c r="C389" s="53" t="s">
        <v>270</v>
      </c>
      <c r="D389" s="53" t="s">
        <v>424</v>
      </c>
      <c r="E389" s="115">
        <v>7</v>
      </c>
      <c r="G389" s="14" t="s">
        <v>31</v>
      </c>
      <c r="H389" s="14" t="s">
        <v>126</v>
      </c>
      <c r="I389" s="13" t="s">
        <v>33</v>
      </c>
      <c r="J389" s="15">
        <v>1</v>
      </c>
      <c r="K389" s="16">
        <v>0</v>
      </c>
      <c r="L389" s="17"/>
      <c r="M389" s="17">
        <f t="shared" si="47"/>
        <v>0</v>
      </c>
      <c r="N389" s="18">
        <v>0</v>
      </c>
      <c r="O389" s="19">
        <f t="shared" si="48"/>
        <v>0</v>
      </c>
      <c r="P389" s="17">
        <v>0</v>
      </c>
      <c r="Q389" s="20" t="e">
        <f t="shared" si="49"/>
        <v>#DIV/0!</v>
      </c>
      <c r="R389" s="21"/>
      <c r="S389" s="118">
        <v>0</v>
      </c>
      <c r="T389" s="118">
        <v>0</v>
      </c>
      <c r="U389" s="62">
        <v>0</v>
      </c>
      <c r="V389" s="62">
        <v>0</v>
      </c>
      <c r="W389" s="62">
        <v>0</v>
      </c>
    </row>
    <row r="390" spans="1:23" ht="15.75" hidden="1" customHeight="1">
      <c r="A390" s="13">
        <f t="shared" si="50"/>
        <v>25</v>
      </c>
      <c r="B390" s="53" t="s">
        <v>393</v>
      </c>
      <c r="C390" s="53" t="s">
        <v>270</v>
      </c>
      <c r="D390" s="53" t="s">
        <v>425</v>
      </c>
      <c r="E390" s="115">
        <v>7</v>
      </c>
      <c r="G390" s="14" t="s">
        <v>31</v>
      </c>
      <c r="H390" s="14" t="s">
        <v>126</v>
      </c>
      <c r="I390" s="13" t="s">
        <v>33</v>
      </c>
      <c r="J390" s="15">
        <v>1</v>
      </c>
      <c r="K390" s="16">
        <v>0</v>
      </c>
      <c r="L390" s="17"/>
      <c r="M390" s="17">
        <f t="shared" si="47"/>
        <v>0</v>
      </c>
      <c r="N390" s="18">
        <v>0</v>
      </c>
      <c r="O390" s="19">
        <f t="shared" si="48"/>
        <v>0</v>
      </c>
      <c r="P390" s="17">
        <v>0</v>
      </c>
      <c r="Q390" s="20" t="e">
        <f t="shared" si="49"/>
        <v>#DIV/0!</v>
      </c>
      <c r="R390" s="21"/>
      <c r="S390" s="118">
        <v>0</v>
      </c>
      <c r="T390" s="118">
        <v>0</v>
      </c>
      <c r="U390" s="62">
        <v>0</v>
      </c>
      <c r="V390" s="62">
        <v>0</v>
      </c>
      <c r="W390" s="62">
        <v>0</v>
      </c>
    </row>
    <row r="391" spans="1:23" ht="15.75" hidden="1" customHeight="1">
      <c r="A391" s="13">
        <f t="shared" si="50"/>
        <v>26</v>
      </c>
      <c r="B391" s="53" t="s">
        <v>393</v>
      </c>
      <c r="C391" s="53" t="s">
        <v>270</v>
      </c>
      <c r="D391" s="101" t="s">
        <v>426</v>
      </c>
      <c r="E391" s="115">
        <v>7</v>
      </c>
      <c r="G391" s="14" t="s">
        <v>31</v>
      </c>
      <c r="H391" s="63" t="s">
        <v>37</v>
      </c>
      <c r="I391" s="13" t="s">
        <v>33</v>
      </c>
      <c r="J391" s="15">
        <v>1</v>
      </c>
      <c r="K391" s="16">
        <v>0</v>
      </c>
      <c r="L391" s="17"/>
      <c r="M391" s="17">
        <f t="shared" si="47"/>
        <v>0</v>
      </c>
      <c r="N391" s="18">
        <v>0</v>
      </c>
      <c r="O391" s="19">
        <f t="shared" si="48"/>
        <v>0</v>
      </c>
      <c r="P391" s="17">
        <v>0</v>
      </c>
      <c r="Q391" s="20" t="e">
        <f t="shared" si="49"/>
        <v>#DIV/0!</v>
      </c>
      <c r="R391" s="21"/>
      <c r="S391" s="118">
        <v>0</v>
      </c>
      <c r="T391" s="118">
        <v>0</v>
      </c>
      <c r="U391" s="62">
        <v>0</v>
      </c>
      <c r="V391" s="62">
        <v>0</v>
      </c>
      <c r="W391" s="62">
        <v>0</v>
      </c>
    </row>
    <row r="392" spans="1:23" ht="15.75" hidden="1" customHeight="1">
      <c r="A392" s="13">
        <f t="shared" si="50"/>
        <v>27</v>
      </c>
      <c r="B392" s="101" t="s">
        <v>393</v>
      </c>
      <c r="C392" s="101" t="s">
        <v>427</v>
      </c>
      <c r="D392" s="119" t="s">
        <v>428</v>
      </c>
      <c r="E392" s="115">
        <v>7</v>
      </c>
      <c r="G392" s="14" t="s">
        <v>31</v>
      </c>
      <c r="H392" s="14" t="s">
        <v>126</v>
      </c>
      <c r="I392" s="13" t="s">
        <v>33</v>
      </c>
      <c r="J392" s="15">
        <v>1</v>
      </c>
      <c r="K392" s="16">
        <v>0</v>
      </c>
      <c r="L392" s="17"/>
      <c r="M392" s="17">
        <f t="shared" si="47"/>
        <v>0</v>
      </c>
      <c r="N392" s="18">
        <v>0</v>
      </c>
      <c r="O392" s="19">
        <f t="shared" si="48"/>
        <v>0</v>
      </c>
      <c r="P392" s="17">
        <v>0</v>
      </c>
      <c r="Q392" s="20" t="e">
        <f t="shared" si="49"/>
        <v>#DIV/0!</v>
      </c>
      <c r="R392" s="21"/>
      <c r="S392" s="118">
        <v>0</v>
      </c>
      <c r="T392" s="118">
        <v>0</v>
      </c>
      <c r="U392" s="62">
        <v>0</v>
      </c>
      <c r="V392" s="62">
        <v>0</v>
      </c>
      <c r="W392" s="62">
        <v>0</v>
      </c>
    </row>
    <row r="393" spans="1:23" ht="15.75" hidden="1" customHeight="1">
      <c r="A393" s="13">
        <f t="shared" si="50"/>
        <v>28</v>
      </c>
      <c r="B393" s="53" t="s">
        <v>393</v>
      </c>
      <c r="C393" s="53" t="s">
        <v>427</v>
      </c>
      <c r="D393" s="53" t="s">
        <v>429</v>
      </c>
      <c r="E393" s="115">
        <v>7</v>
      </c>
      <c r="G393" s="14" t="s">
        <v>31</v>
      </c>
      <c r="H393" s="14" t="s">
        <v>126</v>
      </c>
      <c r="I393" s="13" t="s">
        <v>33</v>
      </c>
      <c r="J393" s="15">
        <v>1</v>
      </c>
      <c r="K393" s="16">
        <v>0</v>
      </c>
      <c r="L393" s="17"/>
      <c r="M393" s="17">
        <f t="shared" si="47"/>
        <v>0</v>
      </c>
      <c r="N393" s="18">
        <v>0</v>
      </c>
      <c r="O393" s="19">
        <f t="shared" si="48"/>
        <v>0</v>
      </c>
      <c r="P393" s="17">
        <v>0</v>
      </c>
      <c r="Q393" s="20" t="e">
        <f t="shared" si="49"/>
        <v>#DIV/0!</v>
      </c>
      <c r="R393" s="21"/>
      <c r="S393" s="118">
        <v>0</v>
      </c>
      <c r="T393" s="118">
        <v>0</v>
      </c>
      <c r="U393" s="62">
        <v>0</v>
      </c>
      <c r="V393" s="62">
        <v>0</v>
      </c>
      <c r="W393" s="62">
        <v>0</v>
      </c>
    </row>
    <row r="394" spans="1:23" ht="15.75" hidden="1" customHeight="1">
      <c r="A394" s="13">
        <f t="shared" si="50"/>
        <v>29</v>
      </c>
      <c r="B394" s="53" t="s">
        <v>393</v>
      </c>
      <c r="C394" s="53" t="s">
        <v>427</v>
      </c>
      <c r="D394" s="53" t="s">
        <v>430</v>
      </c>
      <c r="E394" s="115">
        <v>7</v>
      </c>
      <c r="G394" s="14" t="s">
        <v>49</v>
      </c>
      <c r="H394" s="63" t="s">
        <v>431</v>
      </c>
      <c r="I394" s="13" t="s">
        <v>33</v>
      </c>
      <c r="J394" s="15">
        <v>1</v>
      </c>
      <c r="K394" s="16">
        <v>0</v>
      </c>
      <c r="L394" s="17"/>
      <c r="M394" s="17">
        <f t="shared" si="47"/>
        <v>0</v>
      </c>
      <c r="N394" s="18">
        <v>0</v>
      </c>
      <c r="O394" s="19">
        <f t="shared" si="48"/>
        <v>0</v>
      </c>
      <c r="P394" s="17">
        <v>0</v>
      </c>
      <c r="Q394" s="20" t="e">
        <f t="shared" si="49"/>
        <v>#DIV/0!</v>
      </c>
      <c r="R394" s="21"/>
      <c r="S394" s="118">
        <v>0</v>
      </c>
      <c r="T394" s="118">
        <v>0</v>
      </c>
      <c r="U394" s="62">
        <v>0</v>
      </c>
      <c r="V394" s="62">
        <v>0</v>
      </c>
      <c r="W394" s="62">
        <v>0</v>
      </c>
    </row>
    <row r="395" spans="1:23" ht="15.75" hidden="1" customHeight="1">
      <c r="A395" s="13">
        <f t="shared" si="50"/>
        <v>30</v>
      </c>
      <c r="B395" s="53" t="s">
        <v>393</v>
      </c>
      <c r="C395" s="53" t="s">
        <v>427</v>
      </c>
      <c r="D395" s="120" t="s">
        <v>432</v>
      </c>
      <c r="E395" s="115">
        <v>7</v>
      </c>
      <c r="G395" s="14" t="s">
        <v>31</v>
      </c>
      <c r="H395" s="14" t="s">
        <v>126</v>
      </c>
      <c r="I395" s="13" t="s">
        <v>33</v>
      </c>
      <c r="J395" s="15">
        <v>1</v>
      </c>
      <c r="K395" s="16">
        <v>0</v>
      </c>
      <c r="L395" s="17"/>
      <c r="M395" s="17">
        <f t="shared" si="47"/>
        <v>0</v>
      </c>
      <c r="N395" s="18">
        <v>0</v>
      </c>
      <c r="O395" s="19">
        <f t="shared" si="48"/>
        <v>0</v>
      </c>
      <c r="P395" s="17">
        <v>0</v>
      </c>
      <c r="Q395" s="20" t="e">
        <f t="shared" si="49"/>
        <v>#DIV/0!</v>
      </c>
      <c r="R395" s="21"/>
      <c r="S395" s="118">
        <v>0</v>
      </c>
      <c r="T395" s="118">
        <v>0</v>
      </c>
      <c r="U395" s="62">
        <v>0</v>
      </c>
      <c r="V395" s="62">
        <v>0</v>
      </c>
      <c r="W395" s="62">
        <v>0</v>
      </c>
    </row>
    <row r="396" spans="1:23" ht="15.75" hidden="1" customHeight="1">
      <c r="A396" s="13">
        <f t="shared" si="50"/>
        <v>31</v>
      </c>
      <c r="B396" s="101" t="s">
        <v>393</v>
      </c>
      <c r="C396" s="101" t="s">
        <v>427</v>
      </c>
      <c r="D396" s="101" t="s">
        <v>433</v>
      </c>
      <c r="E396" s="115">
        <v>7</v>
      </c>
      <c r="G396" s="14" t="s">
        <v>58</v>
      </c>
      <c r="H396" s="14" t="s">
        <v>324</v>
      </c>
      <c r="I396" s="13" t="s">
        <v>33</v>
      </c>
      <c r="J396" s="15">
        <v>1</v>
      </c>
      <c r="K396" s="16">
        <v>0</v>
      </c>
      <c r="L396" s="17"/>
      <c r="M396" s="17">
        <f t="shared" si="47"/>
        <v>0</v>
      </c>
      <c r="N396" s="18">
        <v>0</v>
      </c>
      <c r="O396" s="19">
        <f t="shared" si="48"/>
        <v>0</v>
      </c>
      <c r="P396" s="17">
        <v>0</v>
      </c>
      <c r="Q396" s="20" t="e">
        <f>N396/M396</f>
        <v>#DIV/0!</v>
      </c>
      <c r="R396" s="21"/>
      <c r="S396" s="118">
        <v>0</v>
      </c>
      <c r="T396" s="118">
        <v>0</v>
      </c>
      <c r="U396" s="62">
        <v>0</v>
      </c>
      <c r="V396" s="62">
        <v>0</v>
      </c>
      <c r="W396" s="62">
        <v>0</v>
      </c>
    </row>
    <row r="397" spans="1:23" ht="15.75" hidden="1" customHeight="1">
      <c r="A397" s="26" t="s">
        <v>393</v>
      </c>
      <c r="B397" s="26"/>
      <c r="C397" s="27"/>
      <c r="D397" s="28" cm="1">
        <f t="array" ref="D397">SUM(1/COUNTIF(D366:D396,D366:D396))</f>
        <v>31</v>
      </c>
      <c r="E397" s="112"/>
      <c r="F397" s="113"/>
      <c r="G397" s="51"/>
      <c r="H397" s="28"/>
      <c r="I397" s="28"/>
      <c r="J397" s="28">
        <f t="shared" ref="J397:P397" si="51">SUM(J366:J396)</f>
        <v>31</v>
      </c>
      <c r="K397" s="30">
        <f t="shared" si="51"/>
        <v>0</v>
      </c>
      <c r="L397" s="30">
        <f t="shared" si="51"/>
        <v>0</v>
      </c>
      <c r="M397" s="30">
        <f t="shared" si="51"/>
        <v>0</v>
      </c>
      <c r="N397" s="31">
        <f t="shared" si="51"/>
        <v>0</v>
      </c>
      <c r="O397" s="30">
        <f t="shared" si="51"/>
        <v>0</v>
      </c>
      <c r="P397" s="30">
        <f t="shared" si="51"/>
        <v>0</v>
      </c>
      <c r="Q397" s="32" t="e">
        <f t="shared" ref="Q397:Q460" si="52">N397/M397</f>
        <v>#DIV/0!</v>
      </c>
      <c r="R397" s="32" t="e">
        <f>AVERAGE(R366:R396)</f>
        <v>#DIV/0!</v>
      </c>
      <c r="S397" s="33">
        <f>SUM(S366:S396)</f>
        <v>0</v>
      </c>
      <c r="T397" s="33">
        <f>SUM(T366:T396)</f>
        <v>0</v>
      </c>
      <c r="U397" s="33">
        <f>SUM(U366:U396)</f>
        <v>0</v>
      </c>
      <c r="V397" s="33">
        <f>SUM(V366:V396)</f>
        <v>0</v>
      </c>
      <c r="W397" s="33">
        <f>SUM(W366:W396)</f>
        <v>0</v>
      </c>
    </row>
    <row r="398" spans="1:23" ht="15.75" hidden="1" customHeight="1">
      <c r="A398" s="13">
        <v>1</v>
      </c>
      <c r="B398" s="12" t="s">
        <v>434</v>
      </c>
      <c r="C398" s="12" t="s">
        <v>435</v>
      </c>
      <c r="D398" s="12" t="s">
        <v>436</v>
      </c>
      <c r="E398" s="115">
        <v>7</v>
      </c>
      <c r="G398" s="14" t="s">
        <v>31</v>
      </c>
      <c r="H398" s="14" t="s">
        <v>32</v>
      </c>
      <c r="I398" s="13" t="s">
        <v>44</v>
      </c>
      <c r="J398" s="15">
        <v>1</v>
      </c>
      <c r="K398" s="16">
        <v>0</v>
      </c>
      <c r="L398" s="17"/>
      <c r="M398" s="17">
        <f t="shared" ref="M398:M426" si="53">K398+L398</f>
        <v>0</v>
      </c>
      <c r="N398" s="18">
        <v>0</v>
      </c>
      <c r="O398" s="19">
        <f t="shared" ref="O398:O426" si="54">M398-N398</f>
        <v>0</v>
      </c>
      <c r="P398" s="17">
        <v>0</v>
      </c>
      <c r="Q398" s="20" t="e">
        <f t="shared" si="52"/>
        <v>#DIV/0!</v>
      </c>
      <c r="R398" s="123"/>
      <c r="S398" s="118">
        <v>0</v>
      </c>
      <c r="T398" s="118">
        <v>0</v>
      </c>
      <c r="U398" s="62">
        <v>0</v>
      </c>
      <c r="V398" s="62">
        <v>0</v>
      </c>
      <c r="W398" s="62">
        <v>0</v>
      </c>
    </row>
    <row r="399" spans="1:23" ht="15.75" hidden="1" customHeight="1">
      <c r="A399" s="13">
        <f>A398+1</f>
        <v>2</v>
      </c>
      <c r="B399" s="12" t="s">
        <v>434</v>
      </c>
      <c r="C399" s="12" t="s">
        <v>435</v>
      </c>
      <c r="D399" s="12" t="s">
        <v>437</v>
      </c>
      <c r="E399" s="115">
        <v>7</v>
      </c>
      <c r="G399" s="14" t="s">
        <v>31</v>
      </c>
      <c r="H399" s="14" t="s">
        <v>32</v>
      </c>
      <c r="I399" s="13" t="s">
        <v>33</v>
      </c>
      <c r="J399" s="15">
        <v>1</v>
      </c>
      <c r="K399" s="16">
        <v>0</v>
      </c>
      <c r="L399" s="17"/>
      <c r="M399" s="17">
        <f t="shared" si="53"/>
        <v>0</v>
      </c>
      <c r="N399" s="18">
        <v>0</v>
      </c>
      <c r="O399" s="19">
        <f t="shared" si="54"/>
        <v>0</v>
      </c>
      <c r="P399" s="17">
        <v>0</v>
      </c>
      <c r="Q399" s="20" t="e">
        <f t="shared" si="52"/>
        <v>#DIV/0!</v>
      </c>
      <c r="R399" s="123"/>
      <c r="S399" s="118">
        <v>0</v>
      </c>
      <c r="T399" s="118">
        <v>0</v>
      </c>
      <c r="U399" s="62">
        <v>0</v>
      </c>
      <c r="V399" s="62">
        <v>0</v>
      </c>
      <c r="W399" s="62">
        <v>0</v>
      </c>
    </row>
    <row r="400" spans="1:23" ht="15.75" hidden="1" customHeight="1">
      <c r="A400" s="13">
        <f t="shared" ref="A400:A426" si="55">A399+1</f>
        <v>3</v>
      </c>
      <c r="B400" s="12" t="s">
        <v>434</v>
      </c>
      <c r="C400" s="12" t="s">
        <v>435</v>
      </c>
      <c r="D400" s="12" t="s">
        <v>438</v>
      </c>
      <c r="E400" s="115">
        <v>7</v>
      </c>
      <c r="G400" s="14" t="s">
        <v>49</v>
      </c>
      <c r="H400" s="14" t="s">
        <v>50</v>
      </c>
      <c r="I400" s="13" t="s">
        <v>33</v>
      </c>
      <c r="J400" s="15">
        <v>1</v>
      </c>
      <c r="K400" s="16">
        <v>0</v>
      </c>
      <c r="L400" s="17"/>
      <c r="M400" s="17">
        <f t="shared" si="53"/>
        <v>0</v>
      </c>
      <c r="N400" s="18">
        <v>0</v>
      </c>
      <c r="O400" s="19">
        <f t="shared" si="54"/>
        <v>0</v>
      </c>
      <c r="P400" s="17">
        <v>0</v>
      </c>
      <c r="Q400" s="20" t="e">
        <f t="shared" si="52"/>
        <v>#DIV/0!</v>
      </c>
      <c r="R400" s="123"/>
      <c r="S400" s="118">
        <v>0</v>
      </c>
      <c r="T400" s="118">
        <v>0</v>
      </c>
      <c r="U400" s="62">
        <v>0</v>
      </c>
      <c r="V400" s="62">
        <v>0</v>
      </c>
      <c r="W400" s="62">
        <v>0</v>
      </c>
    </row>
    <row r="401" spans="1:27" ht="15.75" hidden="1" customHeight="1">
      <c r="A401" s="13">
        <f t="shared" si="55"/>
        <v>4</v>
      </c>
      <c r="B401" s="12" t="s">
        <v>434</v>
      </c>
      <c r="C401" s="12" t="s">
        <v>435</v>
      </c>
      <c r="D401" s="12" t="s">
        <v>439</v>
      </c>
      <c r="E401" s="115">
        <v>7</v>
      </c>
      <c r="G401" s="14" t="s">
        <v>31</v>
      </c>
      <c r="H401" s="14" t="s">
        <v>126</v>
      </c>
      <c r="I401" s="13" t="s">
        <v>33</v>
      </c>
      <c r="J401" s="15">
        <v>1</v>
      </c>
      <c r="K401" s="16">
        <v>0</v>
      </c>
      <c r="L401" s="17"/>
      <c r="M401" s="17">
        <f t="shared" si="53"/>
        <v>0</v>
      </c>
      <c r="N401" s="18">
        <v>0</v>
      </c>
      <c r="O401" s="19">
        <f t="shared" si="54"/>
        <v>0</v>
      </c>
      <c r="P401" s="17">
        <v>0</v>
      </c>
      <c r="Q401" s="20" t="e">
        <f t="shared" si="52"/>
        <v>#DIV/0!</v>
      </c>
      <c r="R401" s="123"/>
      <c r="S401" s="118">
        <v>0</v>
      </c>
      <c r="T401" s="118">
        <v>0</v>
      </c>
      <c r="U401" s="62">
        <v>0</v>
      </c>
      <c r="V401" s="62">
        <v>0</v>
      </c>
      <c r="W401" s="62">
        <v>0</v>
      </c>
    </row>
    <row r="402" spans="1:27" ht="15.75" hidden="1" customHeight="1">
      <c r="A402" s="13">
        <f t="shared" si="55"/>
        <v>5</v>
      </c>
      <c r="B402" s="12" t="s">
        <v>434</v>
      </c>
      <c r="C402" s="12" t="s">
        <v>435</v>
      </c>
      <c r="D402" s="12" t="s">
        <v>440</v>
      </c>
      <c r="E402" s="115">
        <v>7</v>
      </c>
      <c r="G402" s="14" t="s">
        <v>31</v>
      </c>
      <c r="H402" s="14" t="s">
        <v>37</v>
      </c>
      <c r="I402" s="13" t="s">
        <v>44</v>
      </c>
      <c r="J402" s="15">
        <v>1</v>
      </c>
      <c r="K402" s="16">
        <v>0</v>
      </c>
      <c r="L402" s="17"/>
      <c r="M402" s="17">
        <f t="shared" si="53"/>
        <v>0</v>
      </c>
      <c r="N402" s="18">
        <v>0</v>
      </c>
      <c r="O402" s="19">
        <f t="shared" si="54"/>
        <v>0</v>
      </c>
      <c r="P402" s="17">
        <v>0</v>
      </c>
      <c r="Q402" s="20" t="e">
        <f t="shared" si="52"/>
        <v>#DIV/0!</v>
      </c>
      <c r="R402" s="123"/>
      <c r="S402" s="118">
        <v>0</v>
      </c>
      <c r="T402" s="118">
        <v>0</v>
      </c>
      <c r="U402" s="62">
        <v>0</v>
      </c>
      <c r="V402" s="62">
        <v>0</v>
      </c>
      <c r="W402" s="62">
        <v>0</v>
      </c>
    </row>
    <row r="403" spans="1:27" ht="15.75" hidden="1" customHeight="1">
      <c r="A403" s="13">
        <f t="shared" si="55"/>
        <v>6</v>
      </c>
      <c r="B403" s="12" t="s">
        <v>434</v>
      </c>
      <c r="C403" s="12" t="s">
        <v>435</v>
      </c>
      <c r="D403" s="12" t="s">
        <v>303</v>
      </c>
      <c r="E403" s="115">
        <v>7</v>
      </c>
      <c r="G403" s="14" t="s">
        <v>31</v>
      </c>
      <c r="H403" s="14" t="s">
        <v>37</v>
      </c>
      <c r="I403" s="13" t="s">
        <v>44</v>
      </c>
      <c r="J403" s="15">
        <v>1</v>
      </c>
      <c r="K403" s="16">
        <v>0</v>
      </c>
      <c r="L403" s="17"/>
      <c r="M403" s="17">
        <f t="shared" si="53"/>
        <v>0</v>
      </c>
      <c r="N403" s="18">
        <v>0</v>
      </c>
      <c r="O403" s="19">
        <f t="shared" si="54"/>
        <v>0</v>
      </c>
      <c r="P403" s="17">
        <v>0</v>
      </c>
      <c r="Q403" s="20" t="e">
        <f t="shared" si="52"/>
        <v>#DIV/0!</v>
      </c>
      <c r="R403" s="123"/>
      <c r="S403" s="118">
        <v>0</v>
      </c>
      <c r="T403" s="118">
        <v>0</v>
      </c>
      <c r="U403" s="62">
        <v>0</v>
      </c>
      <c r="V403" s="62">
        <v>0</v>
      </c>
      <c r="W403" s="62">
        <v>0</v>
      </c>
    </row>
    <row r="404" spans="1:27" ht="15.75" hidden="1" customHeight="1">
      <c r="A404" s="13">
        <f t="shared" si="55"/>
        <v>7</v>
      </c>
      <c r="B404" s="12" t="s">
        <v>434</v>
      </c>
      <c r="C404" s="12" t="s">
        <v>435</v>
      </c>
      <c r="D404" s="12" t="s">
        <v>441</v>
      </c>
      <c r="E404" s="115">
        <v>7</v>
      </c>
      <c r="G404" s="14" t="s">
        <v>31</v>
      </c>
      <c r="H404" s="14" t="s">
        <v>37</v>
      </c>
      <c r="I404" s="13" t="s">
        <v>44</v>
      </c>
      <c r="J404" s="15">
        <v>1</v>
      </c>
      <c r="K404" s="16">
        <v>0</v>
      </c>
      <c r="L404" s="17"/>
      <c r="M404" s="17">
        <f t="shared" si="53"/>
        <v>0</v>
      </c>
      <c r="N404" s="18">
        <v>0</v>
      </c>
      <c r="O404" s="19">
        <f t="shared" si="54"/>
        <v>0</v>
      </c>
      <c r="P404" s="17">
        <v>0</v>
      </c>
      <c r="Q404" s="20" t="e">
        <f t="shared" si="52"/>
        <v>#DIV/0!</v>
      </c>
      <c r="R404" s="123"/>
      <c r="S404" s="118">
        <v>0</v>
      </c>
      <c r="T404" s="118">
        <v>0</v>
      </c>
      <c r="U404" s="62">
        <v>0</v>
      </c>
      <c r="V404" s="62">
        <v>0</v>
      </c>
      <c r="W404" s="62">
        <v>0</v>
      </c>
    </row>
    <row r="405" spans="1:27" ht="15.75" hidden="1" customHeight="1">
      <c r="A405" s="13">
        <f t="shared" si="55"/>
        <v>8</v>
      </c>
      <c r="B405" s="12" t="s">
        <v>434</v>
      </c>
      <c r="C405" s="12" t="s">
        <v>435</v>
      </c>
      <c r="D405" s="12" t="s">
        <v>442</v>
      </c>
      <c r="E405" s="115">
        <v>7</v>
      </c>
      <c r="G405" s="14" t="s">
        <v>31</v>
      </c>
      <c r="H405" s="14" t="s">
        <v>37</v>
      </c>
      <c r="I405" s="13" t="s">
        <v>33</v>
      </c>
      <c r="J405" s="15">
        <v>1</v>
      </c>
      <c r="K405" s="16">
        <v>0</v>
      </c>
      <c r="L405" s="17"/>
      <c r="M405" s="17">
        <f t="shared" si="53"/>
        <v>0</v>
      </c>
      <c r="N405" s="18">
        <v>0</v>
      </c>
      <c r="O405" s="19">
        <f t="shared" si="54"/>
        <v>0</v>
      </c>
      <c r="P405" s="17">
        <v>0</v>
      </c>
      <c r="Q405" s="20" t="e">
        <f t="shared" si="52"/>
        <v>#DIV/0!</v>
      </c>
      <c r="R405" s="123"/>
      <c r="S405" s="118">
        <v>0</v>
      </c>
      <c r="T405" s="118">
        <v>0</v>
      </c>
      <c r="U405" s="62">
        <v>0</v>
      </c>
      <c r="V405" s="62">
        <v>0</v>
      </c>
      <c r="W405" s="62">
        <v>0</v>
      </c>
    </row>
    <row r="406" spans="1:27" ht="15.75" hidden="1" customHeight="1">
      <c r="A406" s="13">
        <f t="shared" si="55"/>
        <v>9</v>
      </c>
      <c r="B406" s="12" t="s">
        <v>434</v>
      </c>
      <c r="C406" s="12" t="s">
        <v>443</v>
      </c>
      <c r="D406" s="12" t="s">
        <v>444</v>
      </c>
      <c r="E406" s="115">
        <v>7</v>
      </c>
      <c r="G406" s="14" t="s">
        <v>49</v>
      </c>
      <c r="H406" s="14" t="s">
        <v>50</v>
      </c>
      <c r="I406" s="13" t="s">
        <v>44</v>
      </c>
      <c r="J406" s="15">
        <v>1</v>
      </c>
      <c r="K406" s="16">
        <v>0</v>
      </c>
      <c r="L406" s="17"/>
      <c r="M406" s="17">
        <f t="shared" si="53"/>
        <v>0</v>
      </c>
      <c r="N406" s="18">
        <v>0</v>
      </c>
      <c r="O406" s="19">
        <f t="shared" si="54"/>
        <v>0</v>
      </c>
      <c r="P406" s="17">
        <v>0</v>
      </c>
      <c r="Q406" s="20" t="e">
        <f t="shared" si="52"/>
        <v>#DIV/0!</v>
      </c>
      <c r="R406" s="123"/>
      <c r="S406" s="118">
        <v>0</v>
      </c>
      <c r="T406" s="118">
        <v>0</v>
      </c>
      <c r="U406" s="62">
        <v>0</v>
      </c>
      <c r="V406" s="62">
        <v>0</v>
      </c>
      <c r="W406" s="62">
        <v>0</v>
      </c>
    </row>
    <row r="407" spans="1:27" ht="15.75" hidden="1" customHeight="1">
      <c r="A407" s="13">
        <f t="shared" si="55"/>
        <v>10</v>
      </c>
      <c r="B407" s="12" t="s">
        <v>434</v>
      </c>
      <c r="C407" s="12" t="s">
        <v>443</v>
      </c>
      <c r="D407" s="12" t="s">
        <v>445</v>
      </c>
      <c r="E407" s="115">
        <v>7</v>
      </c>
      <c r="G407" s="14" t="s">
        <v>49</v>
      </c>
      <c r="H407" s="14" t="s">
        <v>134</v>
      </c>
      <c r="I407" s="13" t="s">
        <v>33</v>
      </c>
      <c r="J407" s="15">
        <v>1</v>
      </c>
      <c r="K407" s="16">
        <v>0</v>
      </c>
      <c r="L407" s="17"/>
      <c r="M407" s="17">
        <f t="shared" si="53"/>
        <v>0</v>
      </c>
      <c r="N407" s="18">
        <v>0</v>
      </c>
      <c r="O407" s="19">
        <f t="shared" si="54"/>
        <v>0</v>
      </c>
      <c r="P407" s="17">
        <v>0</v>
      </c>
      <c r="Q407" s="20" t="e">
        <f t="shared" si="52"/>
        <v>#DIV/0!</v>
      </c>
      <c r="R407" s="123"/>
      <c r="S407" s="118">
        <v>0</v>
      </c>
      <c r="T407" s="118">
        <v>0</v>
      </c>
      <c r="U407" s="62">
        <v>0</v>
      </c>
      <c r="V407" s="62">
        <v>0</v>
      </c>
      <c r="W407" s="62">
        <v>0</v>
      </c>
    </row>
    <row r="408" spans="1:27" ht="15.75" hidden="1" customHeight="1">
      <c r="A408" s="13">
        <f t="shared" si="55"/>
        <v>11</v>
      </c>
      <c r="B408" s="12" t="s">
        <v>434</v>
      </c>
      <c r="C408" s="12" t="s">
        <v>443</v>
      </c>
      <c r="D408" s="12" t="s">
        <v>446</v>
      </c>
      <c r="E408" s="115">
        <v>7</v>
      </c>
      <c r="G408" s="14" t="s">
        <v>39</v>
      </c>
      <c r="H408" s="14" t="s">
        <v>125</v>
      </c>
      <c r="I408" s="13" t="s">
        <v>33</v>
      </c>
      <c r="J408" s="15">
        <v>1</v>
      </c>
      <c r="K408" s="16">
        <v>0</v>
      </c>
      <c r="L408" s="17"/>
      <c r="M408" s="17">
        <f t="shared" si="53"/>
        <v>0</v>
      </c>
      <c r="N408" s="18">
        <v>0</v>
      </c>
      <c r="O408" s="19">
        <f t="shared" si="54"/>
        <v>0</v>
      </c>
      <c r="P408" s="17">
        <v>0</v>
      </c>
      <c r="Q408" s="20" t="e">
        <f t="shared" si="52"/>
        <v>#DIV/0!</v>
      </c>
      <c r="R408" s="123"/>
      <c r="S408" s="118">
        <v>0</v>
      </c>
      <c r="T408" s="118">
        <v>0</v>
      </c>
      <c r="U408" s="62">
        <v>0</v>
      </c>
      <c r="V408" s="62">
        <v>0</v>
      </c>
      <c r="W408" s="62">
        <v>0</v>
      </c>
    </row>
    <row r="409" spans="1:27" ht="15.75" hidden="1" customHeight="1">
      <c r="A409" s="13">
        <f t="shared" si="55"/>
        <v>12</v>
      </c>
      <c r="B409" s="12" t="s">
        <v>434</v>
      </c>
      <c r="C409" s="12" t="s">
        <v>443</v>
      </c>
      <c r="D409" s="12" t="s">
        <v>447</v>
      </c>
      <c r="E409" s="115">
        <v>7</v>
      </c>
      <c r="G409" s="14" t="s">
        <v>49</v>
      </c>
      <c r="H409" s="14" t="s">
        <v>50</v>
      </c>
      <c r="I409" s="13" t="s">
        <v>33</v>
      </c>
      <c r="J409" s="15">
        <v>1</v>
      </c>
      <c r="K409" s="16">
        <v>0</v>
      </c>
      <c r="L409" s="17"/>
      <c r="M409" s="17">
        <f t="shared" si="53"/>
        <v>0</v>
      </c>
      <c r="N409" s="18">
        <v>0</v>
      </c>
      <c r="O409" s="19">
        <f t="shared" si="54"/>
        <v>0</v>
      </c>
      <c r="P409" s="17">
        <v>0</v>
      </c>
      <c r="Q409" s="20" t="e">
        <f t="shared" si="52"/>
        <v>#DIV/0!</v>
      </c>
      <c r="R409" s="123"/>
      <c r="S409" s="118">
        <v>0</v>
      </c>
      <c r="T409" s="118">
        <v>0</v>
      </c>
      <c r="U409" s="62">
        <v>0</v>
      </c>
      <c r="V409" s="62">
        <v>0</v>
      </c>
      <c r="W409" s="62">
        <v>0</v>
      </c>
    </row>
    <row r="410" spans="1:27" ht="15.75" hidden="1" customHeight="1">
      <c r="A410" s="13">
        <f t="shared" si="55"/>
        <v>13</v>
      </c>
      <c r="B410" s="12" t="s">
        <v>434</v>
      </c>
      <c r="C410" s="12" t="s">
        <v>443</v>
      </c>
      <c r="D410" s="12" t="s">
        <v>448</v>
      </c>
      <c r="E410" s="115">
        <v>7</v>
      </c>
      <c r="G410" s="14" t="s">
        <v>31</v>
      </c>
      <c r="H410" s="14" t="s">
        <v>35</v>
      </c>
      <c r="I410" s="13" t="s">
        <v>33</v>
      </c>
      <c r="J410" s="15">
        <v>1</v>
      </c>
      <c r="K410" s="16">
        <v>0</v>
      </c>
      <c r="L410" s="17"/>
      <c r="M410" s="17">
        <f t="shared" si="53"/>
        <v>0</v>
      </c>
      <c r="N410" s="18">
        <v>0</v>
      </c>
      <c r="O410" s="19">
        <f t="shared" si="54"/>
        <v>0</v>
      </c>
      <c r="P410" s="17">
        <v>0</v>
      </c>
      <c r="Q410" s="20" t="e">
        <f t="shared" si="52"/>
        <v>#DIV/0!</v>
      </c>
      <c r="R410" s="123"/>
      <c r="S410" s="118">
        <v>0</v>
      </c>
      <c r="T410" s="118">
        <v>0</v>
      </c>
      <c r="U410" s="62">
        <v>0</v>
      </c>
      <c r="V410" s="62">
        <v>0</v>
      </c>
      <c r="W410" s="62">
        <v>0</v>
      </c>
    </row>
    <row r="411" spans="1:27" ht="15.75" hidden="1" customHeight="1">
      <c r="A411" s="13">
        <f t="shared" si="55"/>
        <v>14</v>
      </c>
      <c r="B411" s="12" t="s">
        <v>434</v>
      </c>
      <c r="C411" s="12" t="s">
        <v>449</v>
      </c>
      <c r="D411" s="12" t="s">
        <v>450</v>
      </c>
      <c r="E411" s="115">
        <v>7</v>
      </c>
      <c r="G411" s="14" t="s">
        <v>31</v>
      </c>
      <c r="H411" s="14" t="s">
        <v>126</v>
      </c>
      <c r="I411" s="13" t="s">
        <v>33</v>
      </c>
      <c r="J411" s="15">
        <v>1</v>
      </c>
      <c r="K411" s="16">
        <v>0</v>
      </c>
      <c r="L411" s="17"/>
      <c r="M411" s="17">
        <f t="shared" si="53"/>
        <v>0</v>
      </c>
      <c r="N411" s="18">
        <v>0</v>
      </c>
      <c r="O411" s="19">
        <f t="shared" si="54"/>
        <v>0</v>
      </c>
      <c r="P411" s="17">
        <v>0</v>
      </c>
      <c r="Q411" s="20" t="e">
        <f t="shared" si="52"/>
        <v>#DIV/0!</v>
      </c>
      <c r="R411" s="123"/>
      <c r="S411" s="118">
        <v>0</v>
      </c>
      <c r="T411" s="118">
        <v>0</v>
      </c>
      <c r="U411" s="62">
        <v>0</v>
      </c>
      <c r="V411" s="62">
        <v>0</v>
      </c>
      <c r="W411" s="62">
        <v>0</v>
      </c>
      <c r="AA411" s="4">
        <v>104</v>
      </c>
    </row>
    <row r="412" spans="1:27" ht="15.75" hidden="1" customHeight="1">
      <c r="A412" s="13">
        <f t="shared" si="55"/>
        <v>15</v>
      </c>
      <c r="B412" s="12" t="s">
        <v>434</v>
      </c>
      <c r="C412" s="12" t="s">
        <v>449</v>
      </c>
      <c r="D412" s="12" t="s">
        <v>451</v>
      </c>
      <c r="E412" s="115">
        <v>7</v>
      </c>
      <c r="G412" s="14" t="s">
        <v>31</v>
      </c>
      <c r="H412" s="14" t="s">
        <v>32</v>
      </c>
      <c r="I412" s="13" t="s">
        <v>33</v>
      </c>
      <c r="J412" s="15">
        <v>1</v>
      </c>
      <c r="K412" s="16">
        <v>0</v>
      </c>
      <c r="L412" s="17"/>
      <c r="M412" s="17">
        <f t="shared" si="53"/>
        <v>0</v>
      </c>
      <c r="N412" s="18">
        <v>0</v>
      </c>
      <c r="O412" s="19">
        <f t="shared" si="54"/>
        <v>0</v>
      </c>
      <c r="P412" s="17">
        <v>0</v>
      </c>
      <c r="Q412" s="20" t="e">
        <f t="shared" si="52"/>
        <v>#DIV/0!</v>
      </c>
      <c r="R412" s="123"/>
      <c r="S412" s="118">
        <v>0</v>
      </c>
      <c r="T412" s="118">
        <v>0</v>
      </c>
      <c r="U412" s="62">
        <v>0</v>
      </c>
      <c r="V412" s="62">
        <v>0</v>
      </c>
      <c r="W412" s="62">
        <v>0</v>
      </c>
    </row>
    <row r="413" spans="1:27" ht="15.75" hidden="1" customHeight="1">
      <c r="A413" s="13">
        <f t="shared" si="55"/>
        <v>16</v>
      </c>
      <c r="B413" s="12" t="s">
        <v>434</v>
      </c>
      <c r="C413" s="12" t="s">
        <v>449</v>
      </c>
      <c r="D413" s="12" t="s">
        <v>452</v>
      </c>
      <c r="E413" s="115">
        <v>7</v>
      </c>
      <c r="G413" s="14" t="s">
        <v>49</v>
      </c>
      <c r="H413" s="14" t="s">
        <v>50</v>
      </c>
      <c r="I413" s="13" t="s">
        <v>33</v>
      </c>
      <c r="J413" s="15">
        <v>1</v>
      </c>
      <c r="K413" s="16">
        <v>0</v>
      </c>
      <c r="L413" s="17"/>
      <c r="M413" s="17">
        <f t="shared" si="53"/>
        <v>0</v>
      </c>
      <c r="N413" s="18">
        <v>0</v>
      </c>
      <c r="O413" s="19">
        <f t="shared" si="54"/>
        <v>0</v>
      </c>
      <c r="P413" s="17">
        <v>0</v>
      </c>
      <c r="Q413" s="20" t="e">
        <f t="shared" si="52"/>
        <v>#DIV/0!</v>
      </c>
      <c r="R413" s="123"/>
      <c r="S413" s="118">
        <v>0</v>
      </c>
      <c r="T413" s="118">
        <v>0</v>
      </c>
      <c r="U413" s="62">
        <v>0</v>
      </c>
      <c r="V413" s="62">
        <v>0</v>
      </c>
      <c r="W413" s="62">
        <v>0</v>
      </c>
      <c r="AA413" s="124">
        <f>AA411/535</f>
        <v>0.19439252336448598</v>
      </c>
    </row>
    <row r="414" spans="1:27" ht="15.75" hidden="1" customHeight="1">
      <c r="A414" s="13">
        <f t="shared" si="55"/>
        <v>17</v>
      </c>
      <c r="B414" s="12" t="s">
        <v>434</v>
      </c>
      <c r="C414" s="12" t="s">
        <v>449</v>
      </c>
      <c r="D414" s="12" t="s">
        <v>453</v>
      </c>
      <c r="E414" s="115">
        <v>7</v>
      </c>
      <c r="G414" s="14" t="s">
        <v>31</v>
      </c>
      <c r="H414" s="14" t="s">
        <v>32</v>
      </c>
      <c r="I414" s="13" t="s">
        <v>33</v>
      </c>
      <c r="J414" s="15">
        <v>1</v>
      </c>
      <c r="K414" s="16">
        <v>0</v>
      </c>
      <c r="L414" s="17"/>
      <c r="M414" s="17">
        <f t="shared" si="53"/>
        <v>0</v>
      </c>
      <c r="N414" s="18">
        <v>0</v>
      </c>
      <c r="O414" s="19">
        <f t="shared" si="54"/>
        <v>0</v>
      </c>
      <c r="P414" s="17">
        <v>0</v>
      </c>
      <c r="Q414" s="20" t="e">
        <f t="shared" si="52"/>
        <v>#DIV/0!</v>
      </c>
      <c r="R414" s="123"/>
      <c r="S414" s="118">
        <v>0</v>
      </c>
      <c r="T414" s="118">
        <v>0</v>
      </c>
      <c r="U414" s="62">
        <v>0</v>
      </c>
      <c r="V414" s="62">
        <v>0</v>
      </c>
      <c r="W414" s="62">
        <v>0</v>
      </c>
    </row>
    <row r="415" spans="1:27" ht="15.75" hidden="1" customHeight="1">
      <c r="A415" s="13">
        <f t="shared" si="55"/>
        <v>18</v>
      </c>
      <c r="B415" s="12" t="s">
        <v>434</v>
      </c>
      <c r="C415" s="12" t="s">
        <v>449</v>
      </c>
      <c r="D415" s="12" t="s">
        <v>454</v>
      </c>
      <c r="E415" s="115">
        <v>7</v>
      </c>
      <c r="G415" s="14" t="s">
        <v>31</v>
      </c>
      <c r="H415" s="14" t="s">
        <v>37</v>
      </c>
      <c r="I415" s="13" t="s">
        <v>33</v>
      </c>
      <c r="J415" s="15">
        <v>1</v>
      </c>
      <c r="K415" s="16">
        <v>0</v>
      </c>
      <c r="L415" s="17"/>
      <c r="M415" s="17">
        <f t="shared" si="53"/>
        <v>0</v>
      </c>
      <c r="N415" s="18">
        <v>0</v>
      </c>
      <c r="O415" s="19">
        <f t="shared" si="54"/>
        <v>0</v>
      </c>
      <c r="P415" s="17">
        <v>0</v>
      </c>
      <c r="Q415" s="20" t="e">
        <f t="shared" si="52"/>
        <v>#DIV/0!</v>
      </c>
      <c r="R415" s="123"/>
      <c r="S415" s="118">
        <v>0</v>
      </c>
      <c r="T415" s="118">
        <v>0</v>
      </c>
      <c r="U415" s="62">
        <v>0</v>
      </c>
      <c r="V415" s="62">
        <v>0</v>
      </c>
      <c r="W415" s="62">
        <v>0</v>
      </c>
    </row>
    <row r="416" spans="1:27" ht="15.75" hidden="1" customHeight="1">
      <c r="A416" s="13">
        <f t="shared" si="55"/>
        <v>19</v>
      </c>
      <c r="B416" s="12" t="s">
        <v>434</v>
      </c>
      <c r="C416" s="12" t="s">
        <v>455</v>
      </c>
      <c r="D416" s="12" t="s">
        <v>456</v>
      </c>
      <c r="E416" s="115">
        <v>7</v>
      </c>
      <c r="G416" s="14" t="s">
        <v>31</v>
      </c>
      <c r="H416" s="14" t="s">
        <v>37</v>
      </c>
      <c r="I416" s="13" t="s">
        <v>33</v>
      </c>
      <c r="J416" s="15">
        <v>1</v>
      </c>
      <c r="K416" s="16">
        <v>0</v>
      </c>
      <c r="L416" s="17"/>
      <c r="M416" s="17">
        <f t="shared" si="53"/>
        <v>0</v>
      </c>
      <c r="N416" s="18">
        <v>0</v>
      </c>
      <c r="O416" s="19">
        <f t="shared" si="54"/>
        <v>0</v>
      </c>
      <c r="P416" s="17">
        <v>0</v>
      </c>
      <c r="Q416" s="20" t="e">
        <f t="shared" si="52"/>
        <v>#DIV/0!</v>
      </c>
      <c r="R416" s="123"/>
      <c r="S416" s="118">
        <v>0</v>
      </c>
      <c r="T416" s="118">
        <v>0</v>
      </c>
      <c r="U416" s="62">
        <v>0</v>
      </c>
      <c r="V416" s="62">
        <v>0</v>
      </c>
      <c r="W416" s="62">
        <v>0</v>
      </c>
    </row>
    <row r="417" spans="1:23" ht="15.75" hidden="1" customHeight="1">
      <c r="A417" s="13">
        <f t="shared" si="55"/>
        <v>20</v>
      </c>
      <c r="B417" s="12" t="s">
        <v>434</v>
      </c>
      <c r="C417" s="12" t="s">
        <v>455</v>
      </c>
      <c r="D417" s="12" t="s">
        <v>457</v>
      </c>
      <c r="E417" s="115">
        <v>7</v>
      </c>
      <c r="G417" s="14" t="s">
        <v>39</v>
      </c>
      <c r="H417" s="14" t="s">
        <v>458</v>
      </c>
      <c r="I417" s="13" t="s">
        <v>33</v>
      </c>
      <c r="J417" s="15">
        <v>1</v>
      </c>
      <c r="K417" s="16">
        <v>0</v>
      </c>
      <c r="L417" s="17"/>
      <c r="M417" s="17">
        <f t="shared" si="53"/>
        <v>0</v>
      </c>
      <c r="N417" s="18">
        <v>0</v>
      </c>
      <c r="O417" s="19">
        <f t="shared" si="54"/>
        <v>0</v>
      </c>
      <c r="P417" s="17">
        <v>0</v>
      </c>
      <c r="Q417" s="20" t="e">
        <f t="shared" si="52"/>
        <v>#DIV/0!</v>
      </c>
      <c r="R417" s="123"/>
      <c r="S417" s="118">
        <v>0</v>
      </c>
      <c r="T417" s="118">
        <v>0</v>
      </c>
      <c r="U417" s="62">
        <v>0</v>
      </c>
      <c r="V417" s="62">
        <v>0</v>
      </c>
      <c r="W417" s="62">
        <v>0</v>
      </c>
    </row>
    <row r="418" spans="1:23" ht="15.75" hidden="1" customHeight="1">
      <c r="A418" s="13">
        <f t="shared" si="55"/>
        <v>21</v>
      </c>
      <c r="B418" s="12" t="s">
        <v>434</v>
      </c>
      <c r="C418" s="12" t="s">
        <v>455</v>
      </c>
      <c r="D418" s="12" t="s">
        <v>459</v>
      </c>
      <c r="E418" s="115">
        <v>7</v>
      </c>
      <c r="G418" s="14" t="s">
        <v>31</v>
      </c>
      <c r="H418" s="14" t="s">
        <v>37</v>
      </c>
      <c r="I418" s="13" t="s">
        <v>33</v>
      </c>
      <c r="J418" s="15">
        <v>1</v>
      </c>
      <c r="K418" s="16">
        <v>0</v>
      </c>
      <c r="L418" s="17"/>
      <c r="M418" s="17">
        <f t="shared" si="53"/>
        <v>0</v>
      </c>
      <c r="N418" s="18">
        <v>0</v>
      </c>
      <c r="O418" s="19">
        <f t="shared" si="54"/>
        <v>0</v>
      </c>
      <c r="P418" s="17">
        <v>0</v>
      </c>
      <c r="Q418" s="20" t="e">
        <f t="shared" si="52"/>
        <v>#DIV/0!</v>
      </c>
      <c r="R418" s="123"/>
      <c r="S418" s="118">
        <v>0</v>
      </c>
      <c r="T418" s="118">
        <v>0</v>
      </c>
      <c r="U418" s="62">
        <v>0</v>
      </c>
      <c r="V418" s="62">
        <v>0</v>
      </c>
      <c r="W418" s="62">
        <v>0</v>
      </c>
    </row>
    <row r="419" spans="1:23" ht="15.75" hidden="1" customHeight="1">
      <c r="A419" s="13">
        <f t="shared" si="55"/>
        <v>22</v>
      </c>
      <c r="B419" s="12" t="s">
        <v>434</v>
      </c>
      <c r="C419" s="12" t="s">
        <v>455</v>
      </c>
      <c r="D419" s="12" t="s">
        <v>460</v>
      </c>
      <c r="E419" s="115">
        <v>7</v>
      </c>
      <c r="G419" s="14" t="s">
        <v>31</v>
      </c>
      <c r="H419" s="14" t="s">
        <v>126</v>
      </c>
      <c r="I419" s="13" t="s">
        <v>33</v>
      </c>
      <c r="J419" s="15">
        <v>1</v>
      </c>
      <c r="K419" s="16">
        <v>0</v>
      </c>
      <c r="L419" s="17"/>
      <c r="M419" s="17">
        <f t="shared" si="53"/>
        <v>0</v>
      </c>
      <c r="N419" s="18">
        <v>0</v>
      </c>
      <c r="O419" s="19">
        <f t="shared" si="54"/>
        <v>0</v>
      </c>
      <c r="P419" s="17">
        <v>0</v>
      </c>
      <c r="Q419" s="20" t="e">
        <f t="shared" si="52"/>
        <v>#DIV/0!</v>
      </c>
      <c r="R419" s="123"/>
      <c r="S419" s="118">
        <v>0</v>
      </c>
      <c r="T419" s="118">
        <v>0</v>
      </c>
      <c r="U419" s="62">
        <v>0</v>
      </c>
      <c r="V419" s="62">
        <v>0</v>
      </c>
      <c r="W419" s="62">
        <v>0</v>
      </c>
    </row>
    <row r="420" spans="1:23" ht="15.75" hidden="1" customHeight="1">
      <c r="A420" s="13">
        <f t="shared" si="55"/>
        <v>23</v>
      </c>
      <c r="B420" s="12" t="s">
        <v>434</v>
      </c>
      <c r="C420" s="12" t="s">
        <v>455</v>
      </c>
      <c r="D420" s="12" t="s">
        <v>461</v>
      </c>
      <c r="E420" s="115">
        <v>7</v>
      </c>
      <c r="G420" s="14" t="s">
        <v>31</v>
      </c>
      <c r="H420" s="14" t="s">
        <v>50</v>
      </c>
      <c r="I420" s="13" t="s">
        <v>33</v>
      </c>
      <c r="J420" s="15">
        <v>1</v>
      </c>
      <c r="K420" s="16">
        <v>0</v>
      </c>
      <c r="L420" s="17"/>
      <c r="M420" s="17">
        <f t="shared" si="53"/>
        <v>0</v>
      </c>
      <c r="N420" s="18">
        <v>0</v>
      </c>
      <c r="O420" s="19">
        <f t="shared" si="54"/>
        <v>0</v>
      </c>
      <c r="P420" s="17">
        <v>0</v>
      </c>
      <c r="Q420" s="20" t="e">
        <f t="shared" si="52"/>
        <v>#DIV/0!</v>
      </c>
      <c r="R420" s="123"/>
      <c r="S420" s="118">
        <v>0</v>
      </c>
      <c r="T420" s="118">
        <v>0</v>
      </c>
      <c r="U420" s="62">
        <v>0</v>
      </c>
      <c r="V420" s="62">
        <v>0</v>
      </c>
      <c r="W420" s="62">
        <v>0</v>
      </c>
    </row>
    <row r="421" spans="1:23" ht="15.75" hidden="1" customHeight="1">
      <c r="A421" s="13">
        <f t="shared" si="55"/>
        <v>24</v>
      </c>
      <c r="B421" s="12" t="s">
        <v>434</v>
      </c>
      <c r="C421" s="12" t="s">
        <v>455</v>
      </c>
      <c r="D421" s="12" t="s">
        <v>462</v>
      </c>
      <c r="E421" s="115">
        <v>7</v>
      </c>
      <c r="G421" s="14" t="s">
        <v>31</v>
      </c>
      <c r="H421" s="14" t="s">
        <v>137</v>
      </c>
      <c r="I421" s="13" t="s">
        <v>33</v>
      </c>
      <c r="J421" s="15">
        <v>1</v>
      </c>
      <c r="K421" s="16">
        <v>0</v>
      </c>
      <c r="L421" s="17"/>
      <c r="M421" s="17">
        <f t="shared" si="53"/>
        <v>0</v>
      </c>
      <c r="N421" s="18">
        <v>0</v>
      </c>
      <c r="O421" s="19">
        <f t="shared" si="54"/>
        <v>0</v>
      </c>
      <c r="P421" s="17">
        <v>0</v>
      </c>
      <c r="Q421" s="20" t="e">
        <f t="shared" si="52"/>
        <v>#DIV/0!</v>
      </c>
      <c r="R421" s="123"/>
      <c r="S421" s="118">
        <v>0</v>
      </c>
      <c r="T421" s="118">
        <v>0</v>
      </c>
      <c r="U421" s="62">
        <v>0</v>
      </c>
      <c r="V421" s="62">
        <v>0</v>
      </c>
      <c r="W421" s="62">
        <v>0</v>
      </c>
    </row>
    <row r="422" spans="1:23" ht="15.75" hidden="1" customHeight="1">
      <c r="A422" s="13">
        <f t="shared" si="55"/>
        <v>25</v>
      </c>
      <c r="B422" s="12" t="s">
        <v>434</v>
      </c>
      <c r="C422" s="12" t="s">
        <v>455</v>
      </c>
      <c r="D422" s="12" t="s">
        <v>463</v>
      </c>
      <c r="E422" s="115">
        <v>7</v>
      </c>
      <c r="G422" s="14" t="s">
        <v>49</v>
      </c>
      <c r="H422" s="14" t="s">
        <v>50</v>
      </c>
      <c r="I422" s="13" t="s">
        <v>33</v>
      </c>
      <c r="J422" s="15">
        <v>1</v>
      </c>
      <c r="K422" s="16">
        <v>0</v>
      </c>
      <c r="L422" s="17"/>
      <c r="M422" s="17">
        <f t="shared" si="53"/>
        <v>0</v>
      </c>
      <c r="N422" s="18">
        <v>0</v>
      </c>
      <c r="O422" s="19">
        <f t="shared" si="54"/>
        <v>0</v>
      </c>
      <c r="P422" s="17">
        <v>0</v>
      </c>
      <c r="Q422" s="20" t="e">
        <f t="shared" si="52"/>
        <v>#DIV/0!</v>
      </c>
      <c r="R422" s="123"/>
      <c r="S422" s="118">
        <v>0</v>
      </c>
      <c r="T422" s="118">
        <v>0</v>
      </c>
      <c r="U422" s="62">
        <v>0</v>
      </c>
      <c r="V422" s="62">
        <v>0</v>
      </c>
      <c r="W422" s="62">
        <v>0</v>
      </c>
    </row>
    <row r="423" spans="1:23" ht="15.75" hidden="1" customHeight="1">
      <c r="A423" s="13">
        <f t="shared" si="55"/>
        <v>26</v>
      </c>
      <c r="B423" s="12" t="s">
        <v>434</v>
      </c>
      <c r="C423" s="12" t="s">
        <v>455</v>
      </c>
      <c r="D423" s="12" t="s">
        <v>464</v>
      </c>
      <c r="E423" s="115">
        <v>7</v>
      </c>
      <c r="G423" s="14" t="s">
        <v>31</v>
      </c>
      <c r="H423" s="14" t="s">
        <v>37</v>
      </c>
      <c r="I423" s="13" t="s">
        <v>33</v>
      </c>
      <c r="J423" s="15">
        <v>1</v>
      </c>
      <c r="K423" s="16">
        <v>0</v>
      </c>
      <c r="L423" s="17"/>
      <c r="M423" s="17">
        <f t="shared" si="53"/>
        <v>0</v>
      </c>
      <c r="N423" s="18">
        <v>0</v>
      </c>
      <c r="O423" s="19">
        <f t="shared" si="54"/>
        <v>0</v>
      </c>
      <c r="P423" s="17">
        <v>0</v>
      </c>
      <c r="Q423" s="20" t="e">
        <f t="shared" si="52"/>
        <v>#DIV/0!</v>
      </c>
      <c r="R423" s="123"/>
      <c r="S423" s="118">
        <v>0</v>
      </c>
      <c r="T423" s="118">
        <v>0</v>
      </c>
      <c r="U423" s="62">
        <v>0</v>
      </c>
      <c r="V423" s="62">
        <v>0</v>
      </c>
      <c r="W423" s="62">
        <v>0</v>
      </c>
    </row>
    <row r="424" spans="1:23" ht="15.75" hidden="1" customHeight="1">
      <c r="A424" s="13">
        <f t="shared" si="55"/>
        <v>27</v>
      </c>
      <c r="B424" s="12" t="s">
        <v>434</v>
      </c>
      <c r="C424" s="12" t="s">
        <v>455</v>
      </c>
      <c r="D424" s="12" t="s">
        <v>465</v>
      </c>
      <c r="E424" s="115">
        <v>7</v>
      </c>
      <c r="G424" s="14" t="s">
        <v>31</v>
      </c>
      <c r="H424" s="14" t="s">
        <v>32</v>
      </c>
      <c r="I424" s="13" t="s">
        <v>33</v>
      </c>
      <c r="J424" s="15">
        <v>1</v>
      </c>
      <c r="K424" s="16">
        <v>0</v>
      </c>
      <c r="L424" s="17"/>
      <c r="M424" s="17">
        <f t="shared" si="53"/>
        <v>0</v>
      </c>
      <c r="N424" s="18">
        <v>0</v>
      </c>
      <c r="O424" s="19">
        <f t="shared" si="54"/>
        <v>0</v>
      </c>
      <c r="P424" s="17">
        <v>0</v>
      </c>
      <c r="Q424" s="20" t="e">
        <f t="shared" si="52"/>
        <v>#DIV/0!</v>
      </c>
      <c r="R424" s="123"/>
      <c r="S424" s="118">
        <v>0</v>
      </c>
      <c r="T424" s="118">
        <v>0</v>
      </c>
      <c r="U424" s="62">
        <v>0</v>
      </c>
      <c r="V424" s="62">
        <v>0</v>
      </c>
      <c r="W424" s="62">
        <v>0</v>
      </c>
    </row>
    <row r="425" spans="1:23" ht="15.75" hidden="1" customHeight="1">
      <c r="A425" s="13">
        <f t="shared" si="55"/>
        <v>28</v>
      </c>
      <c r="B425" s="12" t="s">
        <v>434</v>
      </c>
      <c r="C425" s="12" t="s">
        <v>455</v>
      </c>
      <c r="D425" s="12" t="s">
        <v>466</v>
      </c>
      <c r="E425" s="115">
        <v>7</v>
      </c>
      <c r="G425" s="14" t="s">
        <v>49</v>
      </c>
      <c r="H425" s="14" t="s">
        <v>82</v>
      </c>
      <c r="I425" s="13" t="s">
        <v>33</v>
      </c>
      <c r="J425" s="15">
        <v>1</v>
      </c>
      <c r="K425" s="16">
        <v>0</v>
      </c>
      <c r="L425" s="17"/>
      <c r="M425" s="17">
        <f t="shared" si="53"/>
        <v>0</v>
      </c>
      <c r="N425" s="18">
        <v>0</v>
      </c>
      <c r="O425" s="19">
        <f t="shared" si="54"/>
        <v>0</v>
      </c>
      <c r="P425" s="17">
        <v>0</v>
      </c>
      <c r="Q425" s="20" t="e">
        <f t="shared" si="52"/>
        <v>#DIV/0!</v>
      </c>
      <c r="R425" s="123"/>
      <c r="S425" s="118">
        <v>0</v>
      </c>
      <c r="T425" s="118">
        <v>0</v>
      </c>
      <c r="U425" s="62">
        <v>0</v>
      </c>
      <c r="V425" s="62">
        <v>0</v>
      </c>
      <c r="W425" s="62">
        <v>0</v>
      </c>
    </row>
    <row r="426" spans="1:23" ht="15.75" hidden="1" customHeight="1">
      <c r="A426" s="13">
        <f t="shared" si="55"/>
        <v>29</v>
      </c>
      <c r="B426" s="12" t="s">
        <v>434</v>
      </c>
      <c r="C426" s="12" t="s">
        <v>455</v>
      </c>
      <c r="D426" s="12" t="s">
        <v>467</v>
      </c>
      <c r="E426" s="115">
        <v>7</v>
      </c>
      <c r="G426" s="14" t="s">
        <v>39</v>
      </c>
      <c r="H426" s="14" t="s">
        <v>244</v>
      </c>
      <c r="I426" s="13" t="s">
        <v>33</v>
      </c>
      <c r="J426" s="15">
        <v>1</v>
      </c>
      <c r="K426" s="16">
        <v>0</v>
      </c>
      <c r="L426" s="17"/>
      <c r="M426" s="17">
        <f t="shared" si="53"/>
        <v>0</v>
      </c>
      <c r="N426" s="18">
        <v>0</v>
      </c>
      <c r="O426" s="19">
        <f t="shared" si="54"/>
        <v>0</v>
      </c>
      <c r="P426" s="17">
        <v>0</v>
      </c>
      <c r="Q426" s="20" t="e">
        <f t="shared" si="52"/>
        <v>#DIV/0!</v>
      </c>
      <c r="R426" s="123"/>
      <c r="S426" s="118">
        <v>0</v>
      </c>
      <c r="T426" s="118">
        <v>0</v>
      </c>
      <c r="U426" s="62">
        <v>0</v>
      </c>
      <c r="V426" s="62">
        <v>0</v>
      </c>
      <c r="W426" s="62">
        <v>0</v>
      </c>
    </row>
    <row r="427" spans="1:23" ht="15.75" hidden="1" customHeight="1">
      <c r="A427" s="26" t="s">
        <v>434</v>
      </c>
      <c r="B427" s="26"/>
      <c r="C427" s="27"/>
      <c r="D427" s="28" cm="1">
        <f t="array" ref="D427">SUM(1/COUNTIF(D398:D426,D398:D426))</f>
        <v>29</v>
      </c>
      <c r="E427" s="112"/>
      <c r="F427" s="113"/>
      <c r="G427" s="51"/>
      <c r="H427" s="28"/>
      <c r="I427" s="28"/>
      <c r="J427" s="104">
        <f>SUM(J398:J426)</f>
        <v>29</v>
      </c>
      <c r="K427" s="30">
        <f>SUM(K398:K426)</f>
        <v>0</v>
      </c>
      <c r="L427" s="30">
        <f>SUM(L398:L426)</f>
        <v>0</v>
      </c>
      <c r="M427" s="30">
        <f t="shared" ref="M427" si="56">SUM(K427+L427)</f>
        <v>0</v>
      </c>
      <c r="N427" s="31">
        <f>SUM(N398:N426)</f>
        <v>0</v>
      </c>
      <c r="O427" s="30">
        <f>SUM(O398:O426)</f>
        <v>0</v>
      </c>
      <c r="P427" s="30">
        <f>SUM(P398:P426)</f>
        <v>0</v>
      </c>
      <c r="Q427" s="32" t="e">
        <f t="shared" si="52"/>
        <v>#DIV/0!</v>
      </c>
      <c r="R427" s="32" t="e">
        <f>AVERAGE(R398:R426)</f>
        <v>#DIV/0!</v>
      </c>
      <c r="S427" s="33">
        <f>SUM(S398:S426)</f>
        <v>0</v>
      </c>
      <c r="T427" s="33">
        <f>SUM(T398:T426)</f>
        <v>0</v>
      </c>
      <c r="U427" s="33">
        <f>SUM(U398:U426)</f>
        <v>0</v>
      </c>
      <c r="V427" s="33">
        <f>SUM(V398:V426)</f>
        <v>0</v>
      </c>
      <c r="W427" s="33">
        <f>SUM(W398:W426)</f>
        <v>0</v>
      </c>
    </row>
    <row r="428" spans="1:23" s="131" customFormat="1" ht="15.75" hidden="1" customHeight="1">
      <c r="A428" s="125">
        <v>1</v>
      </c>
      <c r="B428" s="85" t="s">
        <v>468</v>
      </c>
      <c r="C428" s="101" t="s">
        <v>469</v>
      </c>
      <c r="D428" s="87" t="s">
        <v>470</v>
      </c>
      <c r="E428" s="126">
        <v>7</v>
      </c>
      <c r="F428" s="127"/>
      <c r="G428" s="101" t="s">
        <v>31</v>
      </c>
      <c r="H428" s="101" t="s">
        <v>32</v>
      </c>
      <c r="I428" s="125" t="s">
        <v>44</v>
      </c>
      <c r="J428" s="128">
        <v>1</v>
      </c>
      <c r="K428" s="16">
        <v>0</v>
      </c>
      <c r="L428" s="17"/>
      <c r="M428" s="17">
        <f t="shared" ref="M428:M452" si="57">K428+L428</f>
        <v>0</v>
      </c>
      <c r="N428" s="18">
        <v>0</v>
      </c>
      <c r="O428" s="19">
        <f t="shared" ref="O428:O452" si="58">M428-N428</f>
        <v>0</v>
      </c>
      <c r="P428" s="17">
        <v>0</v>
      </c>
      <c r="Q428" s="129" t="e">
        <f t="shared" si="52"/>
        <v>#DIV/0!</v>
      </c>
      <c r="R428" s="21"/>
      <c r="S428" s="130">
        <v>0</v>
      </c>
      <c r="T428" s="130">
        <v>0</v>
      </c>
      <c r="U428" s="62">
        <v>0</v>
      </c>
      <c r="V428" s="62">
        <v>0</v>
      </c>
      <c r="W428" s="62">
        <v>0</v>
      </c>
    </row>
    <row r="429" spans="1:23" s="131" customFormat="1" ht="15.75" hidden="1" customHeight="1">
      <c r="A429" s="125">
        <f>A428+1</f>
        <v>2</v>
      </c>
      <c r="B429" s="85" t="s">
        <v>468</v>
      </c>
      <c r="C429" s="101" t="s">
        <v>469</v>
      </c>
      <c r="D429" s="114" t="s">
        <v>471</v>
      </c>
      <c r="E429" s="126">
        <v>7</v>
      </c>
      <c r="F429" s="127"/>
      <c r="G429" s="101"/>
      <c r="H429" s="101"/>
      <c r="I429" s="125" t="s">
        <v>33</v>
      </c>
      <c r="J429" s="128"/>
      <c r="K429" s="16">
        <v>0</v>
      </c>
      <c r="L429" s="17"/>
      <c r="M429" s="17">
        <f t="shared" si="57"/>
        <v>0</v>
      </c>
      <c r="N429" s="18">
        <v>0</v>
      </c>
      <c r="O429" s="19">
        <f t="shared" si="58"/>
        <v>0</v>
      </c>
      <c r="P429" s="17">
        <v>0</v>
      </c>
      <c r="Q429" s="129" t="e">
        <f t="shared" si="52"/>
        <v>#DIV/0!</v>
      </c>
      <c r="R429" s="21"/>
      <c r="S429" s="130">
        <v>0</v>
      </c>
      <c r="T429" s="130">
        <v>0</v>
      </c>
      <c r="U429" s="62">
        <v>0</v>
      </c>
      <c r="V429" s="62">
        <v>0</v>
      </c>
      <c r="W429" s="62">
        <v>0</v>
      </c>
    </row>
    <row r="430" spans="1:23" s="131" customFormat="1" ht="15.75" hidden="1" customHeight="1">
      <c r="A430" s="125">
        <f t="shared" ref="A430:A452" si="59">A429+1</f>
        <v>3</v>
      </c>
      <c r="B430" s="85" t="s">
        <v>468</v>
      </c>
      <c r="C430" s="101" t="s">
        <v>469</v>
      </c>
      <c r="D430" s="114" t="s">
        <v>471</v>
      </c>
      <c r="E430" s="126">
        <v>7</v>
      </c>
      <c r="F430" s="127"/>
      <c r="G430" s="101" t="s">
        <v>39</v>
      </c>
      <c r="H430" s="101" t="s">
        <v>125</v>
      </c>
      <c r="I430" s="125" t="s">
        <v>80</v>
      </c>
      <c r="J430" s="128">
        <v>1</v>
      </c>
      <c r="K430" s="16">
        <v>0</v>
      </c>
      <c r="L430" s="17"/>
      <c r="M430" s="17">
        <f t="shared" si="57"/>
        <v>0</v>
      </c>
      <c r="N430" s="18">
        <v>0</v>
      </c>
      <c r="O430" s="19">
        <f t="shared" si="58"/>
        <v>0</v>
      </c>
      <c r="P430" s="17">
        <v>0</v>
      </c>
      <c r="Q430" s="129" t="e">
        <f>N430/M430</f>
        <v>#DIV/0!</v>
      </c>
      <c r="R430" s="21"/>
      <c r="S430" s="130">
        <v>0</v>
      </c>
      <c r="T430" s="130">
        <v>0</v>
      </c>
      <c r="U430" s="62">
        <v>0</v>
      </c>
      <c r="V430" s="62">
        <v>0</v>
      </c>
      <c r="W430" s="62">
        <v>0</v>
      </c>
    </row>
    <row r="431" spans="1:23" s="131" customFormat="1" ht="15.75" hidden="1" customHeight="1">
      <c r="A431" s="125">
        <f t="shared" si="59"/>
        <v>4</v>
      </c>
      <c r="B431" s="85" t="s">
        <v>468</v>
      </c>
      <c r="C431" s="101" t="s">
        <v>469</v>
      </c>
      <c r="D431" s="114" t="s">
        <v>471</v>
      </c>
      <c r="E431" s="126">
        <v>7</v>
      </c>
      <c r="F431" s="127"/>
      <c r="G431" s="101"/>
      <c r="H431" s="101"/>
      <c r="I431" s="125" t="s">
        <v>33</v>
      </c>
      <c r="J431" s="128"/>
      <c r="K431" s="56">
        <v>0</v>
      </c>
      <c r="L431" s="17"/>
      <c r="M431" s="17">
        <f t="shared" si="57"/>
        <v>0</v>
      </c>
      <c r="N431" s="57">
        <v>0</v>
      </c>
      <c r="O431" s="19">
        <f t="shared" si="58"/>
        <v>0</v>
      </c>
      <c r="P431" s="17">
        <v>0</v>
      </c>
      <c r="Q431" s="129" t="e">
        <f t="shared" si="52"/>
        <v>#DIV/0!</v>
      </c>
      <c r="R431" s="21"/>
      <c r="S431" s="130">
        <v>0</v>
      </c>
      <c r="T431" s="130">
        <v>0</v>
      </c>
      <c r="U431" s="62">
        <v>0</v>
      </c>
      <c r="V431" s="62">
        <v>0</v>
      </c>
      <c r="W431" s="62">
        <v>0</v>
      </c>
    </row>
    <row r="432" spans="1:23" s="131" customFormat="1" ht="15.75" hidden="1" customHeight="1">
      <c r="A432" s="125">
        <f t="shared" si="59"/>
        <v>5</v>
      </c>
      <c r="B432" s="85" t="s">
        <v>468</v>
      </c>
      <c r="C432" s="101" t="s">
        <v>469</v>
      </c>
      <c r="D432" s="87" t="s">
        <v>472</v>
      </c>
      <c r="E432" s="126">
        <v>7</v>
      </c>
      <c r="F432" s="127"/>
      <c r="G432" s="101" t="s">
        <v>31</v>
      </c>
      <c r="H432" s="101" t="s">
        <v>37</v>
      </c>
      <c r="I432" s="125" t="s">
        <v>44</v>
      </c>
      <c r="J432" s="128">
        <v>1</v>
      </c>
      <c r="K432" s="56">
        <v>0</v>
      </c>
      <c r="L432" s="17"/>
      <c r="M432" s="17">
        <f t="shared" si="57"/>
        <v>0</v>
      </c>
      <c r="N432" s="57">
        <v>0</v>
      </c>
      <c r="O432" s="19">
        <f t="shared" si="58"/>
        <v>0</v>
      </c>
      <c r="P432" s="17">
        <v>0</v>
      </c>
      <c r="Q432" s="129" t="e">
        <f t="shared" si="52"/>
        <v>#DIV/0!</v>
      </c>
      <c r="R432" s="21"/>
      <c r="S432" s="130">
        <v>0</v>
      </c>
      <c r="T432" s="130">
        <v>0</v>
      </c>
      <c r="U432" s="62">
        <v>0</v>
      </c>
      <c r="V432" s="62">
        <v>0</v>
      </c>
      <c r="W432" s="62">
        <v>0</v>
      </c>
    </row>
    <row r="433" spans="1:23" s="131" customFormat="1" ht="15.75" hidden="1" customHeight="1">
      <c r="A433" s="125">
        <f t="shared" si="59"/>
        <v>6</v>
      </c>
      <c r="B433" s="85" t="s">
        <v>468</v>
      </c>
      <c r="C433" s="101" t="s">
        <v>469</v>
      </c>
      <c r="D433" s="87" t="s">
        <v>473</v>
      </c>
      <c r="E433" s="126">
        <v>7</v>
      </c>
      <c r="F433" s="127"/>
      <c r="G433" s="101" t="s">
        <v>58</v>
      </c>
      <c r="H433" s="101" t="s">
        <v>324</v>
      </c>
      <c r="I433" s="125" t="s">
        <v>44</v>
      </c>
      <c r="J433" s="128">
        <v>1</v>
      </c>
      <c r="K433" s="56">
        <v>0</v>
      </c>
      <c r="L433" s="17"/>
      <c r="M433" s="17">
        <f t="shared" si="57"/>
        <v>0</v>
      </c>
      <c r="N433" s="57">
        <v>0</v>
      </c>
      <c r="O433" s="19">
        <f t="shared" si="58"/>
        <v>0</v>
      </c>
      <c r="P433" s="17">
        <v>0</v>
      </c>
      <c r="Q433" s="129" t="e">
        <f t="shared" si="52"/>
        <v>#DIV/0!</v>
      </c>
      <c r="R433" s="21"/>
      <c r="S433" s="130">
        <v>0</v>
      </c>
      <c r="T433" s="130">
        <v>0</v>
      </c>
      <c r="U433" s="62">
        <v>0</v>
      </c>
      <c r="V433" s="62">
        <v>0</v>
      </c>
      <c r="W433" s="62">
        <v>0</v>
      </c>
    </row>
    <row r="434" spans="1:23" s="131" customFormat="1" ht="15.75" hidden="1" customHeight="1">
      <c r="A434" s="125">
        <f t="shared" si="59"/>
        <v>7</v>
      </c>
      <c r="B434" s="85" t="s">
        <v>468</v>
      </c>
      <c r="C434" s="101" t="s">
        <v>469</v>
      </c>
      <c r="D434" s="87" t="s">
        <v>474</v>
      </c>
      <c r="E434" s="126">
        <v>7</v>
      </c>
      <c r="F434" s="127"/>
      <c r="G434" s="101" t="s">
        <v>39</v>
      </c>
      <c r="H434" s="101" t="s">
        <v>125</v>
      </c>
      <c r="I434" s="125" t="s">
        <v>80</v>
      </c>
      <c r="J434" s="128">
        <v>1</v>
      </c>
      <c r="K434" s="56">
        <v>0</v>
      </c>
      <c r="L434" s="17"/>
      <c r="M434" s="17">
        <f t="shared" si="57"/>
        <v>0</v>
      </c>
      <c r="N434" s="57">
        <v>0</v>
      </c>
      <c r="O434" s="19">
        <f t="shared" si="58"/>
        <v>0</v>
      </c>
      <c r="P434" s="17">
        <v>0</v>
      </c>
      <c r="Q434" s="129" t="e">
        <f t="shared" si="52"/>
        <v>#DIV/0!</v>
      </c>
      <c r="R434" s="21"/>
      <c r="S434" s="130">
        <v>0</v>
      </c>
      <c r="T434" s="130">
        <v>0</v>
      </c>
      <c r="U434" s="62">
        <v>0</v>
      </c>
      <c r="V434" s="62">
        <v>0</v>
      </c>
      <c r="W434" s="62">
        <v>0</v>
      </c>
    </row>
    <row r="435" spans="1:23" s="131" customFormat="1" ht="15.75" hidden="1" customHeight="1">
      <c r="A435" s="125">
        <f t="shared" si="59"/>
        <v>8</v>
      </c>
      <c r="B435" s="85" t="s">
        <v>468</v>
      </c>
      <c r="C435" s="101" t="s">
        <v>469</v>
      </c>
      <c r="D435" s="87" t="s">
        <v>474</v>
      </c>
      <c r="E435" s="126">
        <v>7</v>
      </c>
      <c r="F435" s="127"/>
      <c r="G435" s="101" t="s">
        <v>58</v>
      </c>
      <c r="H435" s="101" t="s">
        <v>324</v>
      </c>
      <c r="I435" s="125" t="s">
        <v>33</v>
      </c>
      <c r="J435" s="128">
        <v>1</v>
      </c>
      <c r="K435" s="56">
        <v>0</v>
      </c>
      <c r="L435" s="17"/>
      <c r="M435" s="17">
        <f t="shared" si="57"/>
        <v>0</v>
      </c>
      <c r="N435" s="57">
        <v>0</v>
      </c>
      <c r="O435" s="19">
        <f t="shared" si="58"/>
        <v>0</v>
      </c>
      <c r="P435" s="17">
        <v>0</v>
      </c>
      <c r="Q435" s="129" t="e">
        <f t="shared" si="52"/>
        <v>#DIV/0!</v>
      </c>
      <c r="R435" s="21"/>
      <c r="S435" s="130">
        <v>0</v>
      </c>
      <c r="T435" s="130">
        <v>0</v>
      </c>
      <c r="U435" s="62">
        <v>0</v>
      </c>
      <c r="V435" s="62">
        <v>0</v>
      </c>
      <c r="W435" s="62">
        <v>0</v>
      </c>
    </row>
    <row r="436" spans="1:23" s="131" customFormat="1" ht="15.75" hidden="1" customHeight="1">
      <c r="A436" s="125">
        <f t="shared" si="59"/>
        <v>9</v>
      </c>
      <c r="B436" s="85" t="s">
        <v>468</v>
      </c>
      <c r="C436" s="86" t="s">
        <v>475</v>
      </c>
      <c r="D436" s="114" t="s">
        <v>476</v>
      </c>
      <c r="E436" s="126">
        <v>7</v>
      </c>
      <c r="F436" s="127"/>
      <c r="G436" s="101" t="s">
        <v>58</v>
      </c>
      <c r="H436" s="101" t="s">
        <v>324</v>
      </c>
      <c r="I436" s="125" t="s">
        <v>44</v>
      </c>
      <c r="J436" s="128">
        <v>1</v>
      </c>
      <c r="K436" s="16">
        <v>0</v>
      </c>
      <c r="L436" s="17"/>
      <c r="M436" s="17">
        <f t="shared" si="57"/>
        <v>0</v>
      </c>
      <c r="N436" s="18">
        <v>0</v>
      </c>
      <c r="O436" s="19">
        <f t="shared" si="58"/>
        <v>0</v>
      </c>
      <c r="P436" s="17">
        <v>0</v>
      </c>
      <c r="Q436" s="129" t="e">
        <f t="shared" si="52"/>
        <v>#DIV/0!</v>
      </c>
      <c r="R436" s="21"/>
      <c r="S436" s="130">
        <v>0</v>
      </c>
      <c r="T436" s="130">
        <v>0</v>
      </c>
      <c r="U436" s="62">
        <v>0</v>
      </c>
      <c r="V436" s="62">
        <v>0</v>
      </c>
      <c r="W436" s="62">
        <v>0</v>
      </c>
    </row>
    <row r="437" spans="1:23" s="131" customFormat="1" ht="15.75" hidden="1" customHeight="1">
      <c r="A437" s="125">
        <f t="shared" si="59"/>
        <v>10</v>
      </c>
      <c r="B437" s="85" t="s">
        <v>468</v>
      </c>
      <c r="C437" s="86" t="s">
        <v>475</v>
      </c>
      <c r="D437" s="114" t="s">
        <v>476</v>
      </c>
      <c r="E437" s="126">
        <v>7</v>
      </c>
      <c r="F437" s="127"/>
      <c r="G437" s="101" t="s">
        <v>58</v>
      </c>
      <c r="H437" s="101" t="s">
        <v>324</v>
      </c>
      <c r="I437" s="125" t="s">
        <v>44</v>
      </c>
      <c r="J437" s="128">
        <v>1</v>
      </c>
      <c r="K437" s="16">
        <v>0</v>
      </c>
      <c r="L437" s="17"/>
      <c r="M437" s="17">
        <f t="shared" si="57"/>
        <v>0</v>
      </c>
      <c r="N437" s="18">
        <v>0</v>
      </c>
      <c r="O437" s="19">
        <f t="shared" si="58"/>
        <v>0</v>
      </c>
      <c r="P437" s="17">
        <v>0</v>
      </c>
      <c r="Q437" s="129" t="e">
        <f t="shared" si="52"/>
        <v>#DIV/0!</v>
      </c>
      <c r="R437" s="21"/>
      <c r="S437" s="130">
        <v>0</v>
      </c>
      <c r="T437" s="130">
        <v>0</v>
      </c>
      <c r="U437" s="62">
        <v>0</v>
      </c>
      <c r="V437" s="62">
        <v>0</v>
      </c>
      <c r="W437" s="62">
        <v>0</v>
      </c>
    </row>
    <row r="438" spans="1:23" s="131" customFormat="1" ht="15.75" hidden="1" customHeight="1">
      <c r="A438" s="125">
        <f t="shared" si="59"/>
        <v>11</v>
      </c>
      <c r="B438" s="85" t="s">
        <v>468</v>
      </c>
      <c r="C438" s="86" t="s">
        <v>475</v>
      </c>
      <c r="D438" s="114" t="s">
        <v>476</v>
      </c>
      <c r="E438" s="126">
        <v>7</v>
      </c>
      <c r="F438" s="127"/>
      <c r="G438" s="101" t="s">
        <v>31</v>
      </c>
      <c r="H438" s="101" t="s">
        <v>179</v>
      </c>
      <c r="I438" s="125" t="s">
        <v>33</v>
      </c>
      <c r="J438" s="128">
        <v>1</v>
      </c>
      <c r="K438" s="16">
        <v>0</v>
      </c>
      <c r="L438" s="17"/>
      <c r="M438" s="17">
        <f t="shared" si="57"/>
        <v>0</v>
      </c>
      <c r="N438" s="18">
        <v>0</v>
      </c>
      <c r="O438" s="19">
        <f t="shared" si="58"/>
        <v>0</v>
      </c>
      <c r="P438" s="17">
        <v>0</v>
      </c>
      <c r="Q438" s="129" t="e">
        <f t="shared" si="52"/>
        <v>#DIV/0!</v>
      </c>
      <c r="R438" s="21"/>
      <c r="S438" s="130">
        <v>0</v>
      </c>
      <c r="T438" s="130">
        <v>0</v>
      </c>
      <c r="U438" s="62">
        <v>0</v>
      </c>
      <c r="V438" s="62">
        <v>0</v>
      </c>
      <c r="W438" s="62">
        <v>0</v>
      </c>
    </row>
    <row r="439" spans="1:23" s="131" customFormat="1" ht="15.75" hidden="1" customHeight="1">
      <c r="A439" s="125">
        <f>A438+1</f>
        <v>12</v>
      </c>
      <c r="B439" s="85" t="s">
        <v>468</v>
      </c>
      <c r="C439" s="86" t="s">
        <v>475</v>
      </c>
      <c r="D439" s="87" t="s">
        <v>477</v>
      </c>
      <c r="E439" s="126">
        <v>7</v>
      </c>
      <c r="F439" s="127"/>
      <c r="G439" s="101" t="s">
        <v>31</v>
      </c>
      <c r="H439" s="101" t="s">
        <v>37</v>
      </c>
      <c r="I439" s="125" t="s">
        <v>44</v>
      </c>
      <c r="J439" s="128">
        <v>1</v>
      </c>
      <c r="K439" s="16">
        <v>0</v>
      </c>
      <c r="L439" s="17"/>
      <c r="M439" s="17">
        <f t="shared" si="57"/>
        <v>0</v>
      </c>
      <c r="N439" s="18">
        <v>0</v>
      </c>
      <c r="O439" s="19">
        <f t="shared" si="58"/>
        <v>0</v>
      </c>
      <c r="P439" s="17">
        <v>0</v>
      </c>
      <c r="Q439" s="129" t="e">
        <f t="shared" si="52"/>
        <v>#DIV/0!</v>
      </c>
      <c r="R439" s="21"/>
      <c r="S439" s="130">
        <v>0</v>
      </c>
      <c r="T439" s="130">
        <v>0</v>
      </c>
      <c r="U439" s="62">
        <v>0</v>
      </c>
      <c r="V439" s="62">
        <v>0</v>
      </c>
      <c r="W439" s="62">
        <v>0</v>
      </c>
    </row>
    <row r="440" spans="1:23" s="131" customFormat="1" ht="15.75" hidden="1" customHeight="1">
      <c r="A440" s="125">
        <f t="shared" si="59"/>
        <v>13</v>
      </c>
      <c r="B440" s="85" t="s">
        <v>468</v>
      </c>
      <c r="C440" s="86" t="s">
        <v>475</v>
      </c>
      <c r="D440" s="87" t="s">
        <v>478</v>
      </c>
      <c r="E440" s="126">
        <v>7</v>
      </c>
      <c r="F440" s="127"/>
      <c r="G440" s="101" t="s">
        <v>58</v>
      </c>
      <c r="H440" s="101" t="s">
        <v>324</v>
      </c>
      <c r="I440" s="125" t="s">
        <v>44</v>
      </c>
      <c r="J440" s="128">
        <v>1</v>
      </c>
      <c r="K440" s="16">
        <v>0</v>
      </c>
      <c r="L440" s="17"/>
      <c r="M440" s="17">
        <f t="shared" si="57"/>
        <v>0</v>
      </c>
      <c r="N440" s="18">
        <v>0</v>
      </c>
      <c r="O440" s="19">
        <f t="shared" si="58"/>
        <v>0</v>
      </c>
      <c r="P440" s="17">
        <v>0</v>
      </c>
      <c r="Q440" s="129" t="e">
        <f t="shared" si="52"/>
        <v>#DIV/0!</v>
      </c>
      <c r="R440" s="21"/>
      <c r="S440" s="130">
        <v>0</v>
      </c>
      <c r="T440" s="130">
        <v>0</v>
      </c>
      <c r="U440" s="62">
        <v>0</v>
      </c>
      <c r="V440" s="62">
        <v>0</v>
      </c>
      <c r="W440" s="62">
        <v>0</v>
      </c>
    </row>
    <row r="441" spans="1:23" s="131" customFormat="1" ht="15.75" hidden="1" customHeight="1">
      <c r="A441" s="125">
        <f t="shared" si="59"/>
        <v>14</v>
      </c>
      <c r="B441" s="85" t="s">
        <v>468</v>
      </c>
      <c r="C441" s="86" t="s">
        <v>479</v>
      </c>
      <c r="D441" s="87" t="s">
        <v>480</v>
      </c>
      <c r="E441" s="126">
        <v>7</v>
      </c>
      <c r="F441" s="127"/>
      <c r="G441" s="101" t="s">
        <v>31</v>
      </c>
      <c r="H441" s="101" t="s">
        <v>229</v>
      </c>
      <c r="I441" s="125" t="s">
        <v>44</v>
      </c>
      <c r="J441" s="128">
        <v>1</v>
      </c>
      <c r="K441" s="16">
        <v>0</v>
      </c>
      <c r="L441" s="17"/>
      <c r="M441" s="17">
        <f t="shared" si="57"/>
        <v>0</v>
      </c>
      <c r="N441" s="18">
        <v>0</v>
      </c>
      <c r="O441" s="19">
        <f t="shared" si="58"/>
        <v>0</v>
      </c>
      <c r="P441" s="17">
        <v>0</v>
      </c>
      <c r="Q441" s="129" t="e">
        <f t="shared" si="52"/>
        <v>#DIV/0!</v>
      </c>
      <c r="R441" s="21"/>
      <c r="S441" s="130">
        <v>0</v>
      </c>
      <c r="T441" s="130">
        <v>0</v>
      </c>
      <c r="U441" s="62">
        <v>0</v>
      </c>
      <c r="V441" s="62">
        <v>0</v>
      </c>
      <c r="W441" s="62">
        <v>0</v>
      </c>
    </row>
    <row r="442" spans="1:23" s="131" customFormat="1" ht="15.75" hidden="1" customHeight="1">
      <c r="A442" s="125">
        <f t="shared" si="59"/>
        <v>15</v>
      </c>
      <c r="B442" s="85" t="s">
        <v>468</v>
      </c>
      <c r="C442" s="86" t="s">
        <v>479</v>
      </c>
      <c r="D442" s="87" t="s">
        <v>481</v>
      </c>
      <c r="E442" s="126">
        <v>7</v>
      </c>
      <c r="F442" s="127"/>
      <c r="G442" s="101" t="s">
        <v>31</v>
      </c>
      <c r="H442" s="101" t="s">
        <v>229</v>
      </c>
      <c r="I442" s="125" t="s">
        <v>44</v>
      </c>
      <c r="J442" s="128">
        <v>1</v>
      </c>
      <c r="K442" s="16">
        <v>0</v>
      </c>
      <c r="L442" s="17"/>
      <c r="M442" s="17">
        <f t="shared" si="57"/>
        <v>0</v>
      </c>
      <c r="N442" s="18">
        <v>0</v>
      </c>
      <c r="O442" s="19">
        <f t="shared" si="58"/>
        <v>0</v>
      </c>
      <c r="P442" s="17">
        <v>0</v>
      </c>
      <c r="Q442" s="129" t="e">
        <f t="shared" si="52"/>
        <v>#DIV/0!</v>
      </c>
      <c r="R442" s="21"/>
      <c r="S442" s="130">
        <v>0</v>
      </c>
      <c r="T442" s="130">
        <v>0</v>
      </c>
      <c r="U442" s="62">
        <v>0</v>
      </c>
      <c r="V442" s="62">
        <v>0</v>
      </c>
      <c r="W442" s="62">
        <v>0</v>
      </c>
    </row>
    <row r="443" spans="1:23" s="131" customFormat="1" ht="15.75" hidden="1" customHeight="1">
      <c r="A443" s="125">
        <f t="shared" si="59"/>
        <v>16</v>
      </c>
      <c r="B443" s="85" t="s">
        <v>468</v>
      </c>
      <c r="C443" s="86" t="s">
        <v>479</v>
      </c>
      <c r="D443" s="87" t="s">
        <v>482</v>
      </c>
      <c r="E443" s="126">
        <v>7</v>
      </c>
      <c r="F443" s="127"/>
      <c r="G443" s="101" t="s">
        <v>39</v>
      </c>
      <c r="H443" s="101" t="s">
        <v>125</v>
      </c>
      <c r="I443" s="125" t="s">
        <v>80</v>
      </c>
      <c r="J443" s="128">
        <v>1</v>
      </c>
      <c r="K443" s="16">
        <v>0</v>
      </c>
      <c r="L443" s="17"/>
      <c r="M443" s="17">
        <f t="shared" si="57"/>
        <v>0</v>
      </c>
      <c r="N443" s="18">
        <v>0</v>
      </c>
      <c r="O443" s="19">
        <f t="shared" si="58"/>
        <v>0</v>
      </c>
      <c r="P443" s="17">
        <v>0</v>
      </c>
      <c r="Q443" s="129" t="e">
        <f t="shared" si="52"/>
        <v>#DIV/0!</v>
      </c>
      <c r="R443" s="21"/>
      <c r="S443" s="130">
        <v>0</v>
      </c>
      <c r="T443" s="130">
        <v>0</v>
      </c>
      <c r="U443" s="62">
        <v>0</v>
      </c>
      <c r="V443" s="62">
        <v>0</v>
      </c>
      <c r="W443" s="62">
        <v>0</v>
      </c>
    </row>
    <row r="444" spans="1:23" s="131" customFormat="1" ht="15.75" hidden="1" customHeight="1">
      <c r="A444" s="125">
        <f t="shared" si="59"/>
        <v>17</v>
      </c>
      <c r="B444" s="85" t="s">
        <v>468</v>
      </c>
      <c r="C444" s="86" t="s">
        <v>479</v>
      </c>
      <c r="D444" s="87" t="s">
        <v>483</v>
      </c>
      <c r="E444" s="126">
        <v>7</v>
      </c>
      <c r="F444" s="127"/>
      <c r="G444" s="101" t="s">
        <v>31</v>
      </c>
      <c r="H444" s="101" t="s">
        <v>229</v>
      </c>
      <c r="I444" s="125" t="s">
        <v>44</v>
      </c>
      <c r="J444" s="128">
        <v>1</v>
      </c>
      <c r="K444" s="16">
        <v>0</v>
      </c>
      <c r="L444" s="17"/>
      <c r="M444" s="17">
        <f t="shared" si="57"/>
        <v>0</v>
      </c>
      <c r="N444" s="18">
        <v>0</v>
      </c>
      <c r="O444" s="19">
        <f t="shared" si="58"/>
        <v>0</v>
      </c>
      <c r="P444" s="17">
        <v>0</v>
      </c>
      <c r="Q444" s="129" t="e">
        <f t="shared" si="52"/>
        <v>#DIV/0!</v>
      </c>
      <c r="R444" s="21"/>
      <c r="S444" s="130">
        <v>0</v>
      </c>
      <c r="T444" s="130">
        <v>0</v>
      </c>
      <c r="U444" s="62">
        <v>0</v>
      </c>
      <c r="V444" s="62">
        <v>0</v>
      </c>
      <c r="W444" s="62">
        <v>0</v>
      </c>
    </row>
    <row r="445" spans="1:23" s="131" customFormat="1" ht="15.75" hidden="1" customHeight="1">
      <c r="A445" s="125">
        <f t="shared" si="59"/>
        <v>18</v>
      </c>
      <c r="B445" s="85" t="s">
        <v>468</v>
      </c>
      <c r="C445" s="86" t="s">
        <v>479</v>
      </c>
      <c r="D445" s="87" t="s">
        <v>403</v>
      </c>
      <c r="E445" s="126">
        <v>7</v>
      </c>
      <c r="F445" s="127"/>
      <c r="G445" s="101" t="s">
        <v>31</v>
      </c>
      <c r="H445" s="101" t="s">
        <v>229</v>
      </c>
      <c r="I445" s="125" t="s">
        <v>44</v>
      </c>
      <c r="J445" s="128">
        <v>1</v>
      </c>
      <c r="K445" s="16">
        <v>0</v>
      </c>
      <c r="L445" s="17"/>
      <c r="M445" s="17">
        <f t="shared" si="57"/>
        <v>0</v>
      </c>
      <c r="N445" s="18">
        <v>0</v>
      </c>
      <c r="O445" s="19">
        <f t="shared" si="58"/>
        <v>0</v>
      </c>
      <c r="P445" s="17">
        <v>0</v>
      </c>
      <c r="Q445" s="129" t="e">
        <f t="shared" si="52"/>
        <v>#DIV/0!</v>
      </c>
      <c r="R445" s="21"/>
      <c r="S445" s="130">
        <v>0</v>
      </c>
      <c r="T445" s="130">
        <v>0</v>
      </c>
      <c r="U445" s="62">
        <v>0</v>
      </c>
      <c r="V445" s="62">
        <v>0</v>
      </c>
      <c r="W445" s="62">
        <v>0</v>
      </c>
    </row>
    <row r="446" spans="1:23" s="131" customFormat="1" ht="15.75" hidden="1" customHeight="1">
      <c r="A446" s="125">
        <f t="shared" si="59"/>
        <v>19</v>
      </c>
      <c r="B446" s="85" t="s">
        <v>468</v>
      </c>
      <c r="C446" s="86" t="s">
        <v>479</v>
      </c>
      <c r="D446" s="87" t="s">
        <v>484</v>
      </c>
      <c r="E446" s="126">
        <v>7</v>
      </c>
      <c r="F446" s="127"/>
      <c r="G446" s="101" t="s">
        <v>58</v>
      </c>
      <c r="H446" s="101" t="s">
        <v>324</v>
      </c>
      <c r="I446" s="125" t="s">
        <v>80</v>
      </c>
      <c r="J446" s="128">
        <v>1</v>
      </c>
      <c r="K446" s="16">
        <v>0</v>
      </c>
      <c r="L446" s="17"/>
      <c r="M446" s="17">
        <f t="shared" si="57"/>
        <v>0</v>
      </c>
      <c r="N446" s="18">
        <v>0</v>
      </c>
      <c r="O446" s="19">
        <f t="shared" si="58"/>
        <v>0</v>
      </c>
      <c r="P446" s="17">
        <v>0</v>
      </c>
      <c r="Q446" s="129" t="e">
        <f t="shared" si="52"/>
        <v>#DIV/0!</v>
      </c>
      <c r="R446" s="21"/>
      <c r="S446" s="130">
        <v>0</v>
      </c>
      <c r="T446" s="130">
        <v>0</v>
      </c>
      <c r="U446" s="62">
        <v>0</v>
      </c>
      <c r="V446" s="62">
        <v>0</v>
      </c>
      <c r="W446" s="62">
        <v>0</v>
      </c>
    </row>
    <row r="447" spans="1:23" s="131" customFormat="1" ht="15.75" hidden="1" customHeight="1">
      <c r="A447" s="125">
        <f t="shared" si="59"/>
        <v>20</v>
      </c>
      <c r="B447" s="85" t="s">
        <v>468</v>
      </c>
      <c r="C447" s="86" t="s">
        <v>479</v>
      </c>
      <c r="D447" s="87" t="s">
        <v>485</v>
      </c>
      <c r="E447" s="126">
        <v>7</v>
      </c>
      <c r="F447" s="127"/>
      <c r="G447" s="101" t="s">
        <v>31</v>
      </c>
      <c r="H447" s="101" t="s">
        <v>37</v>
      </c>
      <c r="I447" s="125" t="s">
        <v>44</v>
      </c>
      <c r="J447" s="128">
        <v>1</v>
      </c>
      <c r="K447" s="16">
        <v>0</v>
      </c>
      <c r="L447" s="17"/>
      <c r="M447" s="17">
        <f t="shared" si="57"/>
        <v>0</v>
      </c>
      <c r="N447" s="18">
        <v>0</v>
      </c>
      <c r="O447" s="19">
        <f t="shared" si="58"/>
        <v>0</v>
      </c>
      <c r="P447" s="17">
        <v>0</v>
      </c>
      <c r="Q447" s="129" t="e">
        <f t="shared" si="52"/>
        <v>#DIV/0!</v>
      </c>
      <c r="R447" s="21"/>
      <c r="S447" s="130">
        <v>0</v>
      </c>
      <c r="T447" s="130">
        <v>0</v>
      </c>
      <c r="U447" s="62">
        <v>0</v>
      </c>
      <c r="V447" s="62">
        <v>0</v>
      </c>
      <c r="W447" s="62">
        <v>0</v>
      </c>
    </row>
    <row r="448" spans="1:23" s="131" customFormat="1" ht="15.75" hidden="1" customHeight="1">
      <c r="A448" s="125">
        <f t="shared" si="59"/>
        <v>21</v>
      </c>
      <c r="B448" s="85" t="s">
        <v>468</v>
      </c>
      <c r="C448" s="86" t="s">
        <v>479</v>
      </c>
      <c r="D448" s="87" t="s">
        <v>486</v>
      </c>
      <c r="E448" s="126">
        <v>7</v>
      </c>
      <c r="F448" s="127"/>
      <c r="G448" s="101" t="s">
        <v>31</v>
      </c>
      <c r="H448" s="101" t="s">
        <v>37</v>
      </c>
      <c r="I448" s="125" t="s">
        <v>44</v>
      </c>
      <c r="J448" s="128">
        <v>1</v>
      </c>
      <c r="K448" s="16">
        <v>0</v>
      </c>
      <c r="L448" s="17"/>
      <c r="M448" s="17">
        <f t="shared" si="57"/>
        <v>0</v>
      </c>
      <c r="N448" s="18">
        <v>0</v>
      </c>
      <c r="O448" s="19">
        <f t="shared" si="58"/>
        <v>0</v>
      </c>
      <c r="P448" s="17">
        <v>0</v>
      </c>
      <c r="Q448" s="129" t="e">
        <f t="shared" si="52"/>
        <v>#DIV/0!</v>
      </c>
      <c r="R448" s="21"/>
      <c r="S448" s="130">
        <v>0</v>
      </c>
      <c r="T448" s="130">
        <v>0</v>
      </c>
      <c r="U448" s="62">
        <v>0</v>
      </c>
      <c r="V448" s="62">
        <v>0</v>
      </c>
      <c r="W448" s="62">
        <v>0</v>
      </c>
    </row>
    <row r="449" spans="1:23" s="131" customFormat="1" ht="15.75" hidden="1" customHeight="1">
      <c r="A449" s="125">
        <f t="shared" si="59"/>
        <v>22</v>
      </c>
      <c r="B449" s="85" t="s">
        <v>468</v>
      </c>
      <c r="C449" s="86" t="s">
        <v>479</v>
      </c>
      <c r="D449" s="87" t="s">
        <v>487</v>
      </c>
      <c r="E449" s="126">
        <v>7</v>
      </c>
      <c r="F449" s="127"/>
      <c r="G449" s="101" t="s">
        <v>31</v>
      </c>
      <c r="H449" s="101" t="s">
        <v>37</v>
      </c>
      <c r="I449" s="125" t="s">
        <v>44</v>
      </c>
      <c r="J449" s="128"/>
      <c r="K449" s="16">
        <v>0</v>
      </c>
      <c r="L449" s="17"/>
      <c r="M449" s="17">
        <f t="shared" si="57"/>
        <v>0</v>
      </c>
      <c r="N449" s="18">
        <v>0</v>
      </c>
      <c r="O449" s="19">
        <f t="shared" si="58"/>
        <v>0</v>
      </c>
      <c r="P449" s="17">
        <v>0</v>
      </c>
      <c r="Q449" s="129" t="e">
        <f t="shared" si="52"/>
        <v>#DIV/0!</v>
      </c>
      <c r="R449" s="21"/>
      <c r="S449" s="130">
        <v>0</v>
      </c>
      <c r="T449" s="130">
        <v>0</v>
      </c>
      <c r="U449" s="62">
        <v>0</v>
      </c>
      <c r="V449" s="62">
        <v>0</v>
      </c>
      <c r="W449" s="62">
        <v>0</v>
      </c>
    </row>
    <row r="450" spans="1:23" s="131" customFormat="1" ht="15.75" hidden="1" customHeight="1">
      <c r="A450" s="125">
        <f t="shared" si="59"/>
        <v>23</v>
      </c>
      <c r="B450" s="85" t="s">
        <v>468</v>
      </c>
      <c r="C450" s="86" t="s">
        <v>479</v>
      </c>
      <c r="D450" s="87" t="s">
        <v>488</v>
      </c>
      <c r="E450" s="126">
        <v>7</v>
      </c>
      <c r="F450" s="127"/>
      <c r="G450" s="101" t="s">
        <v>31</v>
      </c>
      <c r="H450" s="101" t="s">
        <v>35</v>
      </c>
      <c r="I450" s="125" t="s">
        <v>33</v>
      </c>
      <c r="J450" s="128"/>
      <c r="K450" s="16">
        <v>0</v>
      </c>
      <c r="L450" s="17"/>
      <c r="M450" s="17">
        <f t="shared" si="57"/>
        <v>0</v>
      </c>
      <c r="N450" s="18">
        <v>0</v>
      </c>
      <c r="O450" s="19">
        <f t="shared" si="58"/>
        <v>0</v>
      </c>
      <c r="P450" s="17">
        <v>0</v>
      </c>
      <c r="Q450" s="129" t="e">
        <f t="shared" si="52"/>
        <v>#DIV/0!</v>
      </c>
      <c r="R450" s="21"/>
      <c r="S450" s="130">
        <v>0</v>
      </c>
      <c r="T450" s="130">
        <v>0</v>
      </c>
      <c r="U450" s="62">
        <v>0</v>
      </c>
      <c r="V450" s="62">
        <v>0</v>
      </c>
      <c r="W450" s="62">
        <v>0</v>
      </c>
    </row>
    <row r="451" spans="1:23" s="131" customFormat="1" ht="15.75" hidden="1" customHeight="1">
      <c r="A451" s="125">
        <f t="shared" si="59"/>
        <v>24</v>
      </c>
      <c r="B451" s="85" t="s">
        <v>468</v>
      </c>
      <c r="C451" s="101" t="s">
        <v>489</v>
      </c>
      <c r="D451" s="87" t="s">
        <v>490</v>
      </c>
      <c r="E451" s="126">
        <v>7</v>
      </c>
      <c r="F451" s="127"/>
      <c r="G451" s="101" t="s">
        <v>31</v>
      </c>
      <c r="H451" s="101" t="s">
        <v>37</v>
      </c>
      <c r="I451" s="125" t="s">
        <v>44</v>
      </c>
      <c r="J451" s="128">
        <v>1</v>
      </c>
      <c r="K451" s="16">
        <v>0</v>
      </c>
      <c r="L451" s="17"/>
      <c r="M451" s="17">
        <f t="shared" si="57"/>
        <v>0</v>
      </c>
      <c r="N451" s="18">
        <v>0</v>
      </c>
      <c r="O451" s="19">
        <f t="shared" si="58"/>
        <v>0</v>
      </c>
      <c r="P451" s="17">
        <v>0</v>
      </c>
      <c r="Q451" s="129" t="e">
        <f t="shared" si="52"/>
        <v>#DIV/0!</v>
      </c>
      <c r="R451" s="21"/>
      <c r="S451" s="130">
        <v>0</v>
      </c>
      <c r="T451" s="130">
        <v>0</v>
      </c>
      <c r="U451" s="62">
        <v>0</v>
      </c>
      <c r="V451" s="62">
        <v>0</v>
      </c>
      <c r="W451" s="62">
        <v>0</v>
      </c>
    </row>
    <row r="452" spans="1:23" s="131" customFormat="1" ht="15.75" hidden="1" customHeight="1">
      <c r="A452" s="125">
        <f t="shared" si="59"/>
        <v>25</v>
      </c>
      <c r="B452" s="85" t="s">
        <v>468</v>
      </c>
      <c r="C452" s="101" t="s">
        <v>489</v>
      </c>
      <c r="D452" s="87" t="s">
        <v>491</v>
      </c>
      <c r="E452" s="126">
        <v>7</v>
      </c>
      <c r="F452" s="127"/>
      <c r="G452" s="101" t="s">
        <v>31</v>
      </c>
      <c r="H452" s="101" t="s">
        <v>147</v>
      </c>
      <c r="I452" s="125" t="s">
        <v>33</v>
      </c>
      <c r="J452" s="128">
        <v>1</v>
      </c>
      <c r="K452" s="16">
        <v>0</v>
      </c>
      <c r="L452" s="17"/>
      <c r="M452" s="17">
        <f t="shared" si="57"/>
        <v>0</v>
      </c>
      <c r="N452" s="18">
        <v>0</v>
      </c>
      <c r="O452" s="19">
        <f t="shared" si="58"/>
        <v>0</v>
      </c>
      <c r="P452" s="17">
        <v>0</v>
      </c>
      <c r="Q452" s="129" t="e">
        <f t="shared" si="52"/>
        <v>#DIV/0!</v>
      </c>
      <c r="R452" s="21"/>
      <c r="S452" s="130">
        <v>0</v>
      </c>
      <c r="T452" s="130">
        <v>0</v>
      </c>
      <c r="U452" s="62">
        <v>0</v>
      </c>
      <c r="V452" s="62">
        <v>0</v>
      </c>
      <c r="W452" s="62">
        <v>0</v>
      </c>
    </row>
    <row r="453" spans="1:23" ht="15.75" hidden="1" customHeight="1">
      <c r="A453" s="26" t="s">
        <v>468</v>
      </c>
      <c r="B453" s="26"/>
      <c r="C453" s="27"/>
      <c r="D453" s="28" cm="1">
        <f t="array" ref="D453">SUM(1/COUNTIF(D428:D452,D428:D452))</f>
        <v>20</v>
      </c>
      <c r="E453" s="112"/>
      <c r="F453" s="113"/>
      <c r="G453" s="51"/>
      <c r="H453" s="28"/>
      <c r="I453" s="28"/>
      <c r="J453" s="28">
        <f>SUM(J428:J452)</f>
        <v>21</v>
      </c>
      <c r="K453" s="30">
        <f>SUM(K428:K452)</f>
        <v>0</v>
      </c>
      <c r="L453" s="30">
        <f>SUM(L428:L452)</f>
        <v>0</v>
      </c>
      <c r="M453" s="30">
        <f t="shared" ref="M453" si="60">SUM(K453+L453)</f>
        <v>0</v>
      </c>
      <c r="N453" s="31">
        <f>SUM(N428:N452)</f>
        <v>0</v>
      </c>
      <c r="O453" s="30">
        <f>SUM(O428:O452)</f>
        <v>0</v>
      </c>
      <c r="P453" s="30">
        <f>SUM(P428:P452)</f>
        <v>0</v>
      </c>
      <c r="Q453" s="32" t="e">
        <f t="shared" si="52"/>
        <v>#DIV/0!</v>
      </c>
      <c r="R453" s="132" t="e">
        <f>AVERAGE(R428:R452)</f>
        <v>#DIV/0!</v>
      </c>
      <c r="S453" s="33">
        <f>SUM(S428:S452)</f>
        <v>0</v>
      </c>
      <c r="T453" s="33">
        <f>SUM(T428:T452)</f>
        <v>0</v>
      </c>
      <c r="U453" s="33">
        <f>SUM(U428:U452)</f>
        <v>0</v>
      </c>
      <c r="V453" s="33">
        <f>SUM(V428:V452)</f>
        <v>0</v>
      </c>
      <c r="W453" s="33">
        <f>SUM(W428:W452)</f>
        <v>0</v>
      </c>
    </row>
    <row r="454" spans="1:23" ht="15.75" hidden="1" customHeight="1">
      <c r="A454" s="13">
        <v>1</v>
      </c>
      <c r="B454" s="54" t="s">
        <v>492</v>
      </c>
      <c r="C454" s="14" t="s">
        <v>493</v>
      </c>
      <c r="D454" s="87" t="s">
        <v>494</v>
      </c>
      <c r="E454" s="115">
        <v>7</v>
      </c>
      <c r="G454" s="14" t="s">
        <v>31</v>
      </c>
      <c r="H454" s="14" t="s">
        <v>32</v>
      </c>
      <c r="I454" s="13" t="s">
        <v>33</v>
      </c>
      <c r="J454" s="15">
        <v>1</v>
      </c>
      <c r="K454" s="16">
        <v>0</v>
      </c>
      <c r="L454" s="17"/>
      <c r="M454" s="17">
        <f t="shared" ref="M454:M489" si="61">K454+L454</f>
        <v>0</v>
      </c>
      <c r="N454" s="18">
        <v>0</v>
      </c>
      <c r="O454" s="19">
        <f t="shared" ref="O454:O489" si="62">M454-N454</f>
        <v>0</v>
      </c>
      <c r="P454" s="17">
        <v>0</v>
      </c>
      <c r="Q454" s="133" t="e">
        <f t="shared" si="52"/>
        <v>#DIV/0!</v>
      </c>
      <c r="R454" s="21"/>
      <c r="S454" s="134">
        <v>0</v>
      </c>
      <c r="T454" s="60">
        <v>0</v>
      </c>
      <c r="U454" s="118">
        <v>0</v>
      </c>
      <c r="V454" s="118">
        <v>0</v>
      </c>
      <c r="W454" s="118">
        <v>0</v>
      </c>
    </row>
    <row r="455" spans="1:23" ht="15.75" hidden="1" customHeight="1">
      <c r="A455" s="13">
        <f t="shared" ref="A455:A489" si="63">A454+1</f>
        <v>2</v>
      </c>
      <c r="B455" s="54" t="s">
        <v>492</v>
      </c>
      <c r="C455" s="14" t="s">
        <v>493</v>
      </c>
      <c r="D455" s="87" t="s">
        <v>495</v>
      </c>
      <c r="E455" s="115">
        <v>7</v>
      </c>
      <c r="G455" s="14" t="s">
        <v>49</v>
      </c>
      <c r="H455" s="14" t="s">
        <v>50</v>
      </c>
      <c r="I455" s="13" t="s">
        <v>33</v>
      </c>
      <c r="J455" s="15">
        <v>1</v>
      </c>
      <c r="K455" s="16">
        <v>0</v>
      </c>
      <c r="L455" s="17"/>
      <c r="M455" s="17">
        <f t="shared" si="61"/>
        <v>0</v>
      </c>
      <c r="N455" s="18">
        <v>0</v>
      </c>
      <c r="O455" s="19">
        <f t="shared" si="62"/>
        <v>0</v>
      </c>
      <c r="P455" s="17">
        <v>0</v>
      </c>
      <c r="Q455" s="133" t="e">
        <f t="shared" si="52"/>
        <v>#DIV/0!</v>
      </c>
      <c r="R455" s="21"/>
      <c r="S455" s="134">
        <v>0</v>
      </c>
      <c r="T455" s="60">
        <v>0</v>
      </c>
      <c r="U455" s="118">
        <v>0</v>
      </c>
      <c r="V455" s="118">
        <v>0</v>
      </c>
      <c r="W455" s="118">
        <v>0</v>
      </c>
    </row>
    <row r="456" spans="1:23" ht="15.75" hidden="1" customHeight="1">
      <c r="A456" s="13">
        <f t="shared" si="63"/>
        <v>3</v>
      </c>
      <c r="B456" s="54" t="s">
        <v>492</v>
      </c>
      <c r="C456" s="14" t="s">
        <v>493</v>
      </c>
      <c r="D456" s="87" t="s">
        <v>496</v>
      </c>
      <c r="E456" s="115">
        <v>7</v>
      </c>
      <c r="G456" s="14" t="s">
        <v>49</v>
      </c>
      <c r="H456" s="14" t="s">
        <v>50</v>
      </c>
      <c r="I456" s="13" t="s">
        <v>33</v>
      </c>
      <c r="J456" s="15">
        <v>1</v>
      </c>
      <c r="K456" s="16">
        <v>0</v>
      </c>
      <c r="L456" s="17"/>
      <c r="M456" s="17">
        <f t="shared" si="61"/>
        <v>0</v>
      </c>
      <c r="N456" s="18">
        <v>0</v>
      </c>
      <c r="O456" s="19">
        <f t="shared" si="62"/>
        <v>0</v>
      </c>
      <c r="P456" s="17">
        <v>0</v>
      </c>
      <c r="Q456" s="133" t="e">
        <f t="shared" si="52"/>
        <v>#DIV/0!</v>
      </c>
      <c r="R456" s="21"/>
      <c r="S456" s="134">
        <v>0</v>
      </c>
      <c r="T456" s="60">
        <v>0</v>
      </c>
      <c r="U456" s="118">
        <v>0</v>
      </c>
      <c r="V456" s="118">
        <v>0</v>
      </c>
      <c r="W456" s="118">
        <v>0</v>
      </c>
    </row>
    <row r="457" spans="1:23" ht="15.75" hidden="1" customHeight="1">
      <c r="A457" s="13">
        <f t="shared" si="63"/>
        <v>4</v>
      </c>
      <c r="B457" s="54" t="s">
        <v>492</v>
      </c>
      <c r="C457" s="14" t="s">
        <v>493</v>
      </c>
      <c r="D457" s="87" t="s">
        <v>497</v>
      </c>
      <c r="E457" s="115">
        <v>7</v>
      </c>
      <c r="G457" s="14" t="s">
        <v>49</v>
      </c>
      <c r="H457" s="14" t="s">
        <v>82</v>
      </c>
      <c r="I457" s="13" t="s">
        <v>44</v>
      </c>
      <c r="J457" s="15">
        <v>1</v>
      </c>
      <c r="K457" s="16">
        <v>0</v>
      </c>
      <c r="L457" s="17"/>
      <c r="M457" s="17">
        <f t="shared" si="61"/>
        <v>0</v>
      </c>
      <c r="N457" s="18">
        <v>0</v>
      </c>
      <c r="O457" s="19">
        <f t="shared" si="62"/>
        <v>0</v>
      </c>
      <c r="P457" s="17">
        <v>0</v>
      </c>
      <c r="Q457" s="133" t="e">
        <f t="shared" si="52"/>
        <v>#DIV/0!</v>
      </c>
      <c r="R457" s="21"/>
      <c r="S457" s="134">
        <v>0</v>
      </c>
      <c r="T457" s="60">
        <v>0</v>
      </c>
      <c r="U457" s="118">
        <v>0</v>
      </c>
      <c r="V457" s="118">
        <v>0</v>
      </c>
      <c r="W457" s="118">
        <v>0</v>
      </c>
    </row>
    <row r="458" spans="1:23" ht="15.75" hidden="1" customHeight="1">
      <c r="A458" s="13">
        <f t="shared" si="63"/>
        <v>5</v>
      </c>
      <c r="B458" s="54" t="s">
        <v>492</v>
      </c>
      <c r="C458" s="37" t="s">
        <v>498</v>
      </c>
      <c r="D458" s="87" t="s">
        <v>499</v>
      </c>
      <c r="E458" s="115">
        <v>7</v>
      </c>
      <c r="G458" s="14" t="s">
        <v>58</v>
      </c>
      <c r="H458" s="14" t="s">
        <v>324</v>
      </c>
      <c r="I458" s="13" t="s">
        <v>44</v>
      </c>
      <c r="J458" s="15">
        <v>1</v>
      </c>
      <c r="K458" s="16">
        <v>0</v>
      </c>
      <c r="L458" s="17"/>
      <c r="M458" s="17">
        <f t="shared" si="61"/>
        <v>0</v>
      </c>
      <c r="N458" s="18">
        <v>0</v>
      </c>
      <c r="O458" s="19">
        <f t="shared" si="62"/>
        <v>0</v>
      </c>
      <c r="P458" s="17">
        <v>0</v>
      </c>
      <c r="Q458" s="133" t="e">
        <f t="shared" si="52"/>
        <v>#DIV/0!</v>
      </c>
      <c r="R458" s="21"/>
      <c r="S458" s="134">
        <v>0</v>
      </c>
      <c r="T458" s="60">
        <v>0</v>
      </c>
      <c r="U458" s="118">
        <v>0</v>
      </c>
      <c r="V458" s="118">
        <v>0</v>
      </c>
      <c r="W458" s="118">
        <v>0</v>
      </c>
    </row>
    <row r="459" spans="1:23" ht="15.75" hidden="1" customHeight="1">
      <c r="A459" s="13">
        <f t="shared" si="63"/>
        <v>6</v>
      </c>
      <c r="B459" s="54" t="s">
        <v>492</v>
      </c>
      <c r="C459" s="37" t="s">
        <v>498</v>
      </c>
      <c r="D459" s="87" t="s">
        <v>500</v>
      </c>
      <c r="E459" s="115">
        <v>7</v>
      </c>
      <c r="G459" s="14" t="s">
        <v>31</v>
      </c>
      <c r="H459" s="14" t="s">
        <v>37</v>
      </c>
      <c r="I459" s="13" t="s">
        <v>33</v>
      </c>
      <c r="J459" s="15">
        <v>1</v>
      </c>
      <c r="K459" s="16">
        <v>0</v>
      </c>
      <c r="L459" s="17"/>
      <c r="M459" s="17">
        <f t="shared" si="61"/>
        <v>0</v>
      </c>
      <c r="N459" s="18">
        <v>0</v>
      </c>
      <c r="O459" s="19">
        <f t="shared" si="62"/>
        <v>0</v>
      </c>
      <c r="P459" s="17">
        <v>0</v>
      </c>
      <c r="Q459" s="133" t="e">
        <f t="shared" si="52"/>
        <v>#DIV/0!</v>
      </c>
      <c r="R459" s="21"/>
      <c r="S459" s="134">
        <v>0</v>
      </c>
      <c r="T459" s="60">
        <v>0</v>
      </c>
      <c r="U459" s="118">
        <v>0</v>
      </c>
      <c r="V459" s="118">
        <v>0</v>
      </c>
      <c r="W459" s="118">
        <v>0</v>
      </c>
    </row>
    <row r="460" spans="1:23" ht="15.75" hidden="1" customHeight="1">
      <c r="A460" s="13">
        <f t="shared" si="63"/>
        <v>7</v>
      </c>
      <c r="B460" s="54" t="s">
        <v>492</v>
      </c>
      <c r="C460" s="37" t="s">
        <v>498</v>
      </c>
      <c r="D460" s="87" t="s">
        <v>501</v>
      </c>
      <c r="E460" s="115">
        <v>7</v>
      </c>
      <c r="G460" s="14" t="s">
        <v>49</v>
      </c>
      <c r="H460" s="14" t="s">
        <v>50</v>
      </c>
      <c r="I460" s="13" t="s">
        <v>44</v>
      </c>
      <c r="J460" s="15">
        <v>1</v>
      </c>
      <c r="K460" s="16">
        <v>0</v>
      </c>
      <c r="L460" s="17"/>
      <c r="M460" s="17">
        <f t="shared" si="61"/>
        <v>0</v>
      </c>
      <c r="N460" s="18">
        <v>0</v>
      </c>
      <c r="O460" s="19">
        <f t="shared" si="62"/>
        <v>0</v>
      </c>
      <c r="P460" s="17">
        <v>0</v>
      </c>
      <c r="Q460" s="133" t="e">
        <f t="shared" si="52"/>
        <v>#DIV/0!</v>
      </c>
      <c r="R460" s="21"/>
      <c r="S460" s="134">
        <v>0</v>
      </c>
      <c r="T460" s="60">
        <v>0</v>
      </c>
      <c r="U460" s="118">
        <v>0</v>
      </c>
      <c r="V460" s="118">
        <v>0</v>
      </c>
      <c r="W460" s="118">
        <v>0</v>
      </c>
    </row>
    <row r="461" spans="1:23" ht="15.75" hidden="1" customHeight="1">
      <c r="A461" s="13">
        <f t="shared" si="63"/>
        <v>8</v>
      </c>
      <c r="B461" s="54" t="s">
        <v>492</v>
      </c>
      <c r="C461" s="37" t="s">
        <v>498</v>
      </c>
      <c r="D461" s="87" t="s">
        <v>502</v>
      </c>
      <c r="E461" s="115">
        <v>7</v>
      </c>
      <c r="G461" s="14" t="s">
        <v>58</v>
      </c>
      <c r="H461" s="14" t="s">
        <v>324</v>
      </c>
      <c r="I461" s="13" t="s">
        <v>44</v>
      </c>
      <c r="J461" s="15">
        <v>1</v>
      </c>
      <c r="K461" s="16">
        <v>0</v>
      </c>
      <c r="L461" s="17"/>
      <c r="M461" s="17">
        <f t="shared" si="61"/>
        <v>0</v>
      </c>
      <c r="N461" s="18">
        <v>0</v>
      </c>
      <c r="O461" s="19">
        <f t="shared" si="62"/>
        <v>0</v>
      </c>
      <c r="P461" s="17">
        <v>0</v>
      </c>
      <c r="Q461" s="133"/>
      <c r="R461" s="21"/>
      <c r="S461" s="134">
        <v>0</v>
      </c>
      <c r="T461" s="60">
        <v>0</v>
      </c>
      <c r="U461" s="118">
        <v>0</v>
      </c>
      <c r="V461" s="118">
        <v>0</v>
      </c>
      <c r="W461" s="118">
        <v>0</v>
      </c>
    </row>
    <row r="462" spans="1:23" ht="15.75" hidden="1" customHeight="1">
      <c r="A462" s="13">
        <f t="shared" si="63"/>
        <v>9</v>
      </c>
      <c r="B462" s="54" t="s">
        <v>492</v>
      </c>
      <c r="C462" s="37" t="s">
        <v>498</v>
      </c>
      <c r="D462" s="87" t="s">
        <v>503</v>
      </c>
      <c r="E462" s="115">
        <v>7</v>
      </c>
      <c r="G462" s="14" t="s">
        <v>31</v>
      </c>
      <c r="H462" s="14" t="s">
        <v>229</v>
      </c>
      <c r="I462" s="13" t="s">
        <v>44</v>
      </c>
      <c r="J462" s="15">
        <v>1</v>
      </c>
      <c r="K462" s="16">
        <v>0</v>
      </c>
      <c r="L462" s="17"/>
      <c r="M462" s="17">
        <f t="shared" si="61"/>
        <v>0</v>
      </c>
      <c r="N462" s="18">
        <v>0</v>
      </c>
      <c r="O462" s="19">
        <f t="shared" si="62"/>
        <v>0</v>
      </c>
      <c r="P462" s="17">
        <v>0</v>
      </c>
      <c r="Q462" s="133" t="e">
        <f t="shared" ref="Q462:Q490" si="64">N462/M462</f>
        <v>#DIV/0!</v>
      </c>
      <c r="R462" s="21"/>
      <c r="S462" s="134">
        <v>0</v>
      </c>
      <c r="T462" s="60">
        <v>0</v>
      </c>
      <c r="U462" s="118">
        <v>0</v>
      </c>
      <c r="V462" s="118">
        <v>0</v>
      </c>
      <c r="W462" s="118">
        <v>0</v>
      </c>
    </row>
    <row r="463" spans="1:23" ht="15.75" hidden="1" customHeight="1">
      <c r="A463" s="13">
        <f t="shared" si="63"/>
        <v>10</v>
      </c>
      <c r="B463" s="54" t="s">
        <v>492</v>
      </c>
      <c r="C463" s="37" t="s">
        <v>498</v>
      </c>
      <c r="D463" s="87" t="s">
        <v>504</v>
      </c>
      <c r="E463" s="115">
        <v>7</v>
      </c>
      <c r="G463" s="14" t="s">
        <v>39</v>
      </c>
      <c r="H463" s="14" t="s">
        <v>125</v>
      </c>
      <c r="I463" s="13" t="s">
        <v>44</v>
      </c>
      <c r="J463" s="15">
        <v>1</v>
      </c>
      <c r="K463" s="16">
        <v>0</v>
      </c>
      <c r="L463" s="17"/>
      <c r="M463" s="17">
        <f t="shared" si="61"/>
        <v>0</v>
      </c>
      <c r="N463" s="18">
        <v>0</v>
      </c>
      <c r="O463" s="19">
        <f t="shared" si="62"/>
        <v>0</v>
      </c>
      <c r="P463" s="17">
        <v>0</v>
      </c>
      <c r="Q463" s="133"/>
      <c r="R463" s="21"/>
      <c r="S463" s="134">
        <v>0</v>
      </c>
      <c r="T463" s="60">
        <v>0</v>
      </c>
      <c r="U463" s="118">
        <v>0</v>
      </c>
      <c r="V463" s="118">
        <v>0</v>
      </c>
      <c r="W463" s="118">
        <v>0</v>
      </c>
    </row>
    <row r="464" spans="1:23" ht="15.75" hidden="1" customHeight="1">
      <c r="A464" s="13">
        <f t="shared" si="63"/>
        <v>11</v>
      </c>
      <c r="B464" s="54" t="s">
        <v>492</v>
      </c>
      <c r="C464" s="37" t="s">
        <v>498</v>
      </c>
      <c r="D464" s="87" t="s">
        <v>505</v>
      </c>
      <c r="E464" s="115">
        <v>7</v>
      </c>
      <c r="G464" s="14" t="s">
        <v>31</v>
      </c>
      <c r="H464" s="14" t="s">
        <v>229</v>
      </c>
      <c r="I464" s="13" t="s">
        <v>44</v>
      </c>
      <c r="J464" s="15">
        <v>1</v>
      </c>
      <c r="K464" s="16">
        <v>0</v>
      </c>
      <c r="L464" s="17"/>
      <c r="M464" s="17">
        <f t="shared" si="61"/>
        <v>0</v>
      </c>
      <c r="N464" s="18">
        <v>0</v>
      </c>
      <c r="O464" s="19">
        <f t="shared" si="62"/>
        <v>0</v>
      </c>
      <c r="P464" s="17">
        <v>0</v>
      </c>
      <c r="Q464" s="133" t="e">
        <f t="shared" si="64"/>
        <v>#DIV/0!</v>
      </c>
      <c r="R464" s="21"/>
      <c r="S464" s="134">
        <v>0</v>
      </c>
      <c r="T464" s="60">
        <v>0</v>
      </c>
      <c r="U464" s="118">
        <v>0</v>
      </c>
      <c r="V464" s="118">
        <v>0</v>
      </c>
      <c r="W464" s="118">
        <v>0</v>
      </c>
    </row>
    <row r="465" spans="1:23" ht="15.75" hidden="1" customHeight="1">
      <c r="A465" s="13">
        <f t="shared" si="63"/>
        <v>12</v>
      </c>
      <c r="B465" s="54" t="s">
        <v>492</v>
      </c>
      <c r="C465" s="37" t="s">
        <v>498</v>
      </c>
      <c r="D465" s="87" t="s">
        <v>506</v>
      </c>
      <c r="E465" s="115">
        <v>7</v>
      </c>
      <c r="G465" s="14" t="s">
        <v>39</v>
      </c>
      <c r="H465" s="14" t="s">
        <v>125</v>
      </c>
      <c r="I465" s="13" t="s">
        <v>44</v>
      </c>
      <c r="J465" s="15">
        <v>1</v>
      </c>
      <c r="K465" s="16">
        <v>0</v>
      </c>
      <c r="L465" s="17"/>
      <c r="M465" s="17">
        <f t="shared" si="61"/>
        <v>0</v>
      </c>
      <c r="N465" s="18">
        <v>0</v>
      </c>
      <c r="O465" s="19">
        <f t="shared" si="62"/>
        <v>0</v>
      </c>
      <c r="P465" s="17">
        <v>0</v>
      </c>
      <c r="Q465" s="133" t="e">
        <f t="shared" si="64"/>
        <v>#DIV/0!</v>
      </c>
      <c r="R465" s="21"/>
      <c r="S465" s="134">
        <v>0</v>
      </c>
      <c r="T465" s="60">
        <v>0</v>
      </c>
      <c r="U465" s="118">
        <v>0</v>
      </c>
      <c r="V465" s="118">
        <v>0</v>
      </c>
      <c r="W465" s="118">
        <v>0</v>
      </c>
    </row>
    <row r="466" spans="1:23" ht="15.75" hidden="1" customHeight="1">
      <c r="A466" s="13">
        <f t="shared" si="63"/>
        <v>13</v>
      </c>
      <c r="B466" s="54" t="s">
        <v>492</v>
      </c>
      <c r="C466" s="37" t="s">
        <v>498</v>
      </c>
      <c r="D466" s="87" t="s">
        <v>507</v>
      </c>
      <c r="E466" s="115">
        <v>7</v>
      </c>
      <c r="G466" s="14" t="s">
        <v>39</v>
      </c>
      <c r="H466" s="14" t="s">
        <v>125</v>
      </c>
      <c r="I466" s="13" t="s">
        <v>80</v>
      </c>
      <c r="J466" s="15">
        <v>1</v>
      </c>
      <c r="K466" s="16">
        <v>0</v>
      </c>
      <c r="L466" s="17"/>
      <c r="M466" s="17">
        <f t="shared" si="61"/>
        <v>0</v>
      </c>
      <c r="N466" s="18">
        <v>0</v>
      </c>
      <c r="O466" s="19">
        <f t="shared" si="62"/>
        <v>0</v>
      </c>
      <c r="P466" s="17">
        <v>0</v>
      </c>
      <c r="Q466" s="133" t="e">
        <f t="shared" si="64"/>
        <v>#DIV/0!</v>
      </c>
      <c r="R466" s="21"/>
      <c r="S466" s="134">
        <v>0</v>
      </c>
      <c r="T466" s="60">
        <v>0</v>
      </c>
      <c r="U466" s="118">
        <v>0</v>
      </c>
      <c r="V466" s="118">
        <v>0</v>
      </c>
      <c r="W466" s="118">
        <v>0</v>
      </c>
    </row>
    <row r="467" spans="1:23" ht="15.75" hidden="1" customHeight="1">
      <c r="A467" s="13">
        <f t="shared" si="63"/>
        <v>14</v>
      </c>
      <c r="B467" s="54" t="s">
        <v>492</v>
      </c>
      <c r="C467" s="37" t="s">
        <v>498</v>
      </c>
      <c r="D467" s="87" t="s">
        <v>508</v>
      </c>
      <c r="E467" s="115">
        <v>7</v>
      </c>
      <c r="G467" s="14" t="s">
        <v>58</v>
      </c>
      <c r="H467" s="14" t="s">
        <v>324</v>
      </c>
      <c r="I467" s="13" t="s">
        <v>33</v>
      </c>
      <c r="J467" s="15">
        <v>1</v>
      </c>
      <c r="K467" s="16">
        <v>0</v>
      </c>
      <c r="L467" s="17"/>
      <c r="M467" s="17">
        <f t="shared" si="61"/>
        <v>0</v>
      </c>
      <c r="N467" s="18">
        <v>0</v>
      </c>
      <c r="O467" s="19">
        <f t="shared" si="62"/>
        <v>0</v>
      </c>
      <c r="P467" s="17">
        <v>0</v>
      </c>
      <c r="Q467" s="133" t="e">
        <f t="shared" si="64"/>
        <v>#DIV/0!</v>
      </c>
      <c r="R467" s="21"/>
      <c r="S467" s="134">
        <v>0</v>
      </c>
      <c r="T467" s="60">
        <v>0</v>
      </c>
      <c r="U467" s="118">
        <v>0</v>
      </c>
      <c r="V467" s="118">
        <v>0</v>
      </c>
      <c r="W467" s="118">
        <v>0</v>
      </c>
    </row>
    <row r="468" spans="1:23" ht="15.75" hidden="1" customHeight="1">
      <c r="A468" s="13">
        <f t="shared" si="63"/>
        <v>15</v>
      </c>
      <c r="B468" s="54" t="s">
        <v>492</v>
      </c>
      <c r="C468" s="37" t="s">
        <v>509</v>
      </c>
      <c r="D468" s="87" t="s">
        <v>510</v>
      </c>
      <c r="E468" s="115">
        <v>7</v>
      </c>
      <c r="G468" s="14" t="s">
        <v>31</v>
      </c>
      <c r="H468" s="14" t="s">
        <v>229</v>
      </c>
      <c r="I468" s="13" t="s">
        <v>33</v>
      </c>
      <c r="J468" s="15">
        <v>1</v>
      </c>
      <c r="K468" s="16">
        <v>0</v>
      </c>
      <c r="L468" s="17"/>
      <c r="M468" s="17">
        <f t="shared" si="61"/>
        <v>0</v>
      </c>
      <c r="N468" s="18">
        <v>0</v>
      </c>
      <c r="O468" s="19">
        <f t="shared" si="62"/>
        <v>0</v>
      </c>
      <c r="P468" s="17">
        <v>0</v>
      </c>
      <c r="Q468" s="133" t="e">
        <f t="shared" si="64"/>
        <v>#DIV/0!</v>
      </c>
      <c r="R468" s="21"/>
      <c r="S468" s="134">
        <v>0</v>
      </c>
      <c r="T468" s="60">
        <v>0</v>
      </c>
      <c r="U468" s="118">
        <v>0</v>
      </c>
      <c r="V468" s="118">
        <v>0</v>
      </c>
      <c r="W468" s="118">
        <v>0</v>
      </c>
    </row>
    <row r="469" spans="1:23" ht="15.75" hidden="1" customHeight="1">
      <c r="A469" s="13">
        <f t="shared" si="63"/>
        <v>16</v>
      </c>
      <c r="B469" s="54" t="s">
        <v>492</v>
      </c>
      <c r="C469" s="37" t="s">
        <v>509</v>
      </c>
      <c r="D469" s="87" t="s">
        <v>511</v>
      </c>
      <c r="E469" s="115">
        <v>7</v>
      </c>
      <c r="G469" s="14" t="s">
        <v>31</v>
      </c>
      <c r="H469" s="14" t="s">
        <v>35</v>
      </c>
      <c r="I469" s="13" t="s">
        <v>33</v>
      </c>
      <c r="J469" s="15">
        <v>1</v>
      </c>
      <c r="K469" s="16">
        <v>0</v>
      </c>
      <c r="L469" s="17"/>
      <c r="M469" s="17">
        <f t="shared" si="61"/>
        <v>0</v>
      </c>
      <c r="N469" s="18">
        <v>0</v>
      </c>
      <c r="O469" s="19">
        <f t="shared" si="62"/>
        <v>0</v>
      </c>
      <c r="P469" s="17">
        <v>0</v>
      </c>
      <c r="Q469" s="133" t="e">
        <f t="shared" si="64"/>
        <v>#DIV/0!</v>
      </c>
      <c r="R469" s="21"/>
      <c r="S469" s="134">
        <v>0</v>
      </c>
      <c r="T469" s="60">
        <v>0</v>
      </c>
      <c r="U469" s="118">
        <v>0</v>
      </c>
      <c r="V469" s="118">
        <v>0</v>
      </c>
      <c r="W469" s="118">
        <v>0</v>
      </c>
    </row>
    <row r="470" spans="1:23" ht="15.75" hidden="1" customHeight="1">
      <c r="A470" s="13">
        <f t="shared" si="63"/>
        <v>17</v>
      </c>
      <c r="B470" s="54" t="s">
        <v>492</v>
      </c>
      <c r="C470" s="37" t="s">
        <v>509</v>
      </c>
      <c r="D470" s="87" t="s">
        <v>512</v>
      </c>
      <c r="E470" s="115">
        <v>7</v>
      </c>
      <c r="G470" s="14" t="s">
        <v>31</v>
      </c>
      <c r="H470" s="14" t="s">
        <v>126</v>
      </c>
      <c r="I470" s="13" t="s">
        <v>33</v>
      </c>
      <c r="J470" s="15">
        <v>1</v>
      </c>
      <c r="K470" s="16">
        <v>0</v>
      </c>
      <c r="L470" s="17"/>
      <c r="M470" s="17">
        <f t="shared" si="61"/>
        <v>0</v>
      </c>
      <c r="N470" s="18">
        <v>0</v>
      </c>
      <c r="O470" s="19">
        <f t="shared" si="62"/>
        <v>0</v>
      </c>
      <c r="P470" s="17">
        <v>0</v>
      </c>
      <c r="Q470" s="133" t="e">
        <f t="shared" si="64"/>
        <v>#DIV/0!</v>
      </c>
      <c r="R470" s="21"/>
      <c r="S470" s="134">
        <v>0</v>
      </c>
      <c r="T470" s="60">
        <v>0</v>
      </c>
      <c r="U470" s="118">
        <v>0</v>
      </c>
      <c r="V470" s="118">
        <v>0</v>
      </c>
      <c r="W470" s="118">
        <v>0</v>
      </c>
    </row>
    <row r="471" spans="1:23" ht="15.75" hidden="1" customHeight="1">
      <c r="A471" s="13">
        <f t="shared" si="63"/>
        <v>18</v>
      </c>
      <c r="B471" s="54" t="s">
        <v>492</v>
      </c>
      <c r="C471" s="37" t="s">
        <v>509</v>
      </c>
      <c r="D471" s="87" t="s">
        <v>513</v>
      </c>
      <c r="E471" s="115">
        <v>7</v>
      </c>
      <c r="G471" s="14" t="s">
        <v>31</v>
      </c>
      <c r="H471" s="14" t="s">
        <v>229</v>
      </c>
      <c r="I471" s="13" t="s">
        <v>33</v>
      </c>
      <c r="J471" s="15">
        <v>1</v>
      </c>
      <c r="K471" s="16">
        <v>0</v>
      </c>
      <c r="L471" s="17"/>
      <c r="M471" s="17">
        <f t="shared" si="61"/>
        <v>0</v>
      </c>
      <c r="N471" s="18">
        <v>0</v>
      </c>
      <c r="O471" s="19">
        <f t="shared" si="62"/>
        <v>0</v>
      </c>
      <c r="P471" s="17">
        <v>0</v>
      </c>
      <c r="Q471" s="133" t="e">
        <f t="shared" si="64"/>
        <v>#DIV/0!</v>
      </c>
      <c r="R471" s="21"/>
      <c r="S471" s="134">
        <v>0</v>
      </c>
      <c r="T471" s="60">
        <v>0</v>
      </c>
      <c r="U471" s="118">
        <v>0</v>
      </c>
      <c r="V471" s="118">
        <v>0</v>
      </c>
      <c r="W471" s="118">
        <v>0</v>
      </c>
    </row>
    <row r="472" spans="1:23" ht="15.75" hidden="1" customHeight="1">
      <c r="A472" s="13">
        <f t="shared" si="63"/>
        <v>19</v>
      </c>
      <c r="B472" s="54" t="s">
        <v>492</v>
      </c>
      <c r="C472" s="37" t="s">
        <v>509</v>
      </c>
      <c r="D472" s="87" t="s">
        <v>514</v>
      </c>
      <c r="E472" s="115">
        <v>7</v>
      </c>
      <c r="G472" s="14" t="s">
        <v>39</v>
      </c>
      <c r="H472" s="14" t="s">
        <v>125</v>
      </c>
      <c r="I472" s="13" t="s">
        <v>33</v>
      </c>
      <c r="J472" s="15">
        <v>1</v>
      </c>
      <c r="K472" s="16">
        <v>0</v>
      </c>
      <c r="L472" s="17"/>
      <c r="M472" s="17">
        <f t="shared" si="61"/>
        <v>0</v>
      </c>
      <c r="N472" s="18">
        <v>0</v>
      </c>
      <c r="O472" s="19">
        <f t="shared" si="62"/>
        <v>0</v>
      </c>
      <c r="P472" s="17">
        <v>0</v>
      </c>
      <c r="Q472" s="133" t="e">
        <f t="shared" si="64"/>
        <v>#DIV/0!</v>
      </c>
      <c r="R472" s="21"/>
      <c r="S472" s="134">
        <v>0</v>
      </c>
      <c r="T472" s="60">
        <v>0</v>
      </c>
      <c r="U472" s="118">
        <v>0</v>
      </c>
      <c r="V472" s="118">
        <v>0</v>
      </c>
      <c r="W472" s="118">
        <v>0</v>
      </c>
    </row>
    <row r="473" spans="1:23" ht="15.75" hidden="1" customHeight="1">
      <c r="A473" s="13">
        <f t="shared" si="63"/>
        <v>20</v>
      </c>
      <c r="B473" s="54" t="s">
        <v>492</v>
      </c>
      <c r="C473" s="37" t="s">
        <v>509</v>
      </c>
      <c r="D473" s="87" t="s">
        <v>515</v>
      </c>
      <c r="E473" s="115">
        <v>7</v>
      </c>
      <c r="G473" s="14" t="s">
        <v>31</v>
      </c>
      <c r="H473" s="14" t="s">
        <v>229</v>
      </c>
      <c r="I473" s="13" t="s">
        <v>33</v>
      </c>
      <c r="J473" s="15">
        <v>1</v>
      </c>
      <c r="K473" s="16">
        <v>0</v>
      </c>
      <c r="L473" s="17"/>
      <c r="M473" s="17">
        <f t="shared" si="61"/>
        <v>0</v>
      </c>
      <c r="N473" s="18">
        <v>0</v>
      </c>
      <c r="O473" s="19">
        <f t="shared" si="62"/>
        <v>0</v>
      </c>
      <c r="P473" s="17">
        <v>0</v>
      </c>
      <c r="Q473" s="133" t="e">
        <f t="shared" si="64"/>
        <v>#DIV/0!</v>
      </c>
      <c r="R473" s="21"/>
      <c r="S473" s="134">
        <v>0</v>
      </c>
      <c r="T473" s="60">
        <v>0</v>
      </c>
      <c r="U473" s="118">
        <v>0</v>
      </c>
      <c r="V473" s="118">
        <v>0</v>
      </c>
      <c r="W473" s="118">
        <v>0</v>
      </c>
    </row>
    <row r="474" spans="1:23" ht="15.75" hidden="1" customHeight="1">
      <c r="A474" s="13">
        <f t="shared" si="63"/>
        <v>21</v>
      </c>
      <c r="B474" s="54" t="s">
        <v>492</v>
      </c>
      <c r="C474" s="37" t="s">
        <v>516</v>
      </c>
      <c r="D474" s="87" t="s">
        <v>517</v>
      </c>
      <c r="E474" s="115">
        <v>7</v>
      </c>
      <c r="G474" s="14" t="s">
        <v>69</v>
      </c>
      <c r="H474" s="14" t="s">
        <v>147</v>
      </c>
      <c r="I474" s="13" t="s">
        <v>44</v>
      </c>
      <c r="J474" s="15">
        <v>1</v>
      </c>
      <c r="K474" s="16">
        <v>0</v>
      </c>
      <c r="L474" s="17"/>
      <c r="M474" s="17">
        <f t="shared" si="61"/>
        <v>0</v>
      </c>
      <c r="N474" s="18">
        <v>0</v>
      </c>
      <c r="O474" s="19">
        <f t="shared" si="62"/>
        <v>0</v>
      </c>
      <c r="P474" s="17">
        <v>0</v>
      </c>
      <c r="Q474" s="133" t="e">
        <f t="shared" si="64"/>
        <v>#DIV/0!</v>
      </c>
      <c r="R474" s="21"/>
      <c r="S474" s="134">
        <v>0</v>
      </c>
      <c r="T474" s="60">
        <v>0</v>
      </c>
      <c r="U474" s="118">
        <v>0</v>
      </c>
      <c r="V474" s="118">
        <v>0</v>
      </c>
      <c r="W474" s="118">
        <v>0</v>
      </c>
    </row>
    <row r="475" spans="1:23" ht="15.75" hidden="1" customHeight="1">
      <c r="A475" s="13">
        <f t="shared" si="63"/>
        <v>22</v>
      </c>
      <c r="B475" s="54" t="s">
        <v>492</v>
      </c>
      <c r="C475" s="37" t="s">
        <v>516</v>
      </c>
      <c r="D475" s="87" t="s">
        <v>518</v>
      </c>
      <c r="E475" s="115">
        <v>7</v>
      </c>
      <c r="G475" s="14" t="s">
        <v>31</v>
      </c>
      <c r="H475" s="14" t="s">
        <v>37</v>
      </c>
      <c r="I475" s="13" t="s">
        <v>33</v>
      </c>
      <c r="J475" s="15">
        <v>1</v>
      </c>
      <c r="K475" s="16">
        <v>0</v>
      </c>
      <c r="L475" s="17"/>
      <c r="M475" s="17">
        <f t="shared" si="61"/>
        <v>0</v>
      </c>
      <c r="N475" s="18">
        <v>0</v>
      </c>
      <c r="O475" s="19">
        <f t="shared" si="62"/>
        <v>0</v>
      </c>
      <c r="P475" s="17">
        <v>0</v>
      </c>
      <c r="Q475" s="133" t="e">
        <f t="shared" si="64"/>
        <v>#DIV/0!</v>
      </c>
      <c r="R475" s="21"/>
      <c r="S475" s="134">
        <v>0</v>
      </c>
      <c r="T475" s="60">
        <v>0</v>
      </c>
      <c r="U475" s="118">
        <v>0</v>
      </c>
      <c r="V475" s="118">
        <v>0</v>
      </c>
      <c r="W475" s="118">
        <v>0</v>
      </c>
    </row>
    <row r="476" spans="1:23" ht="15.75" hidden="1" customHeight="1">
      <c r="A476" s="13">
        <f t="shared" si="63"/>
        <v>23</v>
      </c>
      <c r="B476" s="54" t="s">
        <v>492</v>
      </c>
      <c r="C476" s="37" t="s">
        <v>516</v>
      </c>
      <c r="D476" s="87" t="s">
        <v>519</v>
      </c>
      <c r="E476" s="115">
        <v>7</v>
      </c>
      <c r="G476" s="14" t="s">
        <v>31</v>
      </c>
      <c r="H476" s="14" t="s">
        <v>229</v>
      </c>
      <c r="I476" s="13" t="s">
        <v>44</v>
      </c>
      <c r="J476" s="15">
        <v>1</v>
      </c>
      <c r="K476" s="16">
        <v>0</v>
      </c>
      <c r="L476" s="17"/>
      <c r="M476" s="17">
        <f t="shared" si="61"/>
        <v>0</v>
      </c>
      <c r="N476" s="18">
        <v>0</v>
      </c>
      <c r="O476" s="19">
        <f t="shared" si="62"/>
        <v>0</v>
      </c>
      <c r="P476" s="17">
        <v>0</v>
      </c>
      <c r="Q476" s="133" t="e">
        <f t="shared" si="64"/>
        <v>#DIV/0!</v>
      </c>
      <c r="R476" s="21"/>
      <c r="S476" s="134">
        <v>0</v>
      </c>
      <c r="T476" s="60">
        <v>0</v>
      </c>
      <c r="U476" s="118">
        <v>0</v>
      </c>
      <c r="V476" s="118">
        <v>0</v>
      </c>
      <c r="W476" s="118">
        <v>0</v>
      </c>
    </row>
    <row r="477" spans="1:23" ht="15.75" hidden="1" customHeight="1">
      <c r="A477" s="13">
        <f t="shared" si="63"/>
        <v>24</v>
      </c>
      <c r="B477" s="54" t="s">
        <v>492</v>
      </c>
      <c r="C477" s="37" t="s">
        <v>516</v>
      </c>
      <c r="D477" s="87" t="s">
        <v>520</v>
      </c>
      <c r="E477" s="115">
        <v>7</v>
      </c>
      <c r="G477" s="14" t="s">
        <v>31</v>
      </c>
      <c r="H477" s="14" t="s">
        <v>229</v>
      </c>
      <c r="I477" s="13" t="s">
        <v>33</v>
      </c>
      <c r="J477" s="15">
        <v>1</v>
      </c>
      <c r="K477" s="16">
        <v>0</v>
      </c>
      <c r="L477" s="17"/>
      <c r="M477" s="17">
        <f t="shared" si="61"/>
        <v>0</v>
      </c>
      <c r="N477" s="18">
        <v>0</v>
      </c>
      <c r="O477" s="19">
        <f t="shared" si="62"/>
        <v>0</v>
      </c>
      <c r="P477" s="17">
        <v>0</v>
      </c>
      <c r="Q477" s="133" t="e">
        <f t="shared" si="64"/>
        <v>#DIV/0!</v>
      </c>
      <c r="R477" s="21"/>
      <c r="S477" s="134">
        <v>0</v>
      </c>
      <c r="T477" s="60">
        <v>0</v>
      </c>
      <c r="U477" s="118">
        <v>0</v>
      </c>
      <c r="V477" s="118">
        <v>0</v>
      </c>
      <c r="W477" s="118">
        <v>0</v>
      </c>
    </row>
    <row r="478" spans="1:23" ht="15.75" hidden="1" customHeight="1">
      <c r="A478" s="13">
        <f t="shared" si="63"/>
        <v>25</v>
      </c>
      <c r="B478" s="54" t="s">
        <v>492</v>
      </c>
      <c r="C478" s="37" t="s">
        <v>516</v>
      </c>
      <c r="D478" s="87" t="s">
        <v>521</v>
      </c>
      <c r="E478" s="115">
        <v>7</v>
      </c>
      <c r="G478" s="14" t="s">
        <v>31</v>
      </c>
      <c r="H478" s="14" t="s">
        <v>179</v>
      </c>
      <c r="I478" s="13" t="s">
        <v>33</v>
      </c>
      <c r="J478" s="15">
        <v>1</v>
      </c>
      <c r="K478" s="16">
        <v>0</v>
      </c>
      <c r="L478" s="17"/>
      <c r="M478" s="17">
        <f t="shared" si="61"/>
        <v>0</v>
      </c>
      <c r="N478" s="18">
        <v>0</v>
      </c>
      <c r="O478" s="19">
        <f t="shared" si="62"/>
        <v>0</v>
      </c>
      <c r="P478" s="17">
        <v>0</v>
      </c>
      <c r="Q478" s="133" t="e">
        <f t="shared" si="64"/>
        <v>#DIV/0!</v>
      </c>
      <c r="R478" s="21"/>
      <c r="S478" s="134">
        <v>0</v>
      </c>
      <c r="T478" s="60">
        <v>0</v>
      </c>
      <c r="U478" s="118">
        <v>0</v>
      </c>
      <c r="V478" s="118">
        <v>0</v>
      </c>
      <c r="W478" s="118">
        <v>0</v>
      </c>
    </row>
    <row r="479" spans="1:23" ht="15.75" hidden="1" customHeight="1">
      <c r="A479" s="13">
        <f t="shared" si="63"/>
        <v>26</v>
      </c>
      <c r="B479" s="54" t="s">
        <v>492</v>
      </c>
      <c r="C479" s="37" t="s">
        <v>516</v>
      </c>
      <c r="D479" s="87" t="s">
        <v>522</v>
      </c>
      <c r="E479" s="115">
        <v>7</v>
      </c>
      <c r="G479" s="14" t="s">
        <v>31</v>
      </c>
      <c r="H479" s="14" t="s">
        <v>229</v>
      </c>
      <c r="I479" s="13" t="s">
        <v>80</v>
      </c>
      <c r="J479" s="15">
        <v>1</v>
      </c>
      <c r="K479" s="16">
        <v>0</v>
      </c>
      <c r="L479" s="17"/>
      <c r="M479" s="17">
        <f t="shared" si="61"/>
        <v>0</v>
      </c>
      <c r="N479" s="18">
        <v>0</v>
      </c>
      <c r="O479" s="19">
        <f t="shared" si="62"/>
        <v>0</v>
      </c>
      <c r="P479" s="17">
        <v>0</v>
      </c>
      <c r="Q479" s="133" t="e">
        <f t="shared" si="64"/>
        <v>#DIV/0!</v>
      </c>
      <c r="R479" s="21"/>
      <c r="S479" s="134">
        <v>0</v>
      </c>
      <c r="T479" s="60">
        <v>0</v>
      </c>
      <c r="U479" s="118">
        <v>0</v>
      </c>
      <c r="V479" s="118">
        <v>0</v>
      </c>
      <c r="W479" s="118">
        <v>0</v>
      </c>
    </row>
    <row r="480" spans="1:23" ht="15.75" hidden="1" customHeight="1">
      <c r="A480" s="13">
        <f t="shared" si="63"/>
        <v>27</v>
      </c>
      <c r="B480" s="54" t="s">
        <v>492</v>
      </c>
      <c r="C480" s="14" t="s">
        <v>523</v>
      </c>
      <c r="D480" s="87" t="s">
        <v>524</v>
      </c>
      <c r="E480" s="115">
        <v>7</v>
      </c>
      <c r="G480" s="14" t="s">
        <v>69</v>
      </c>
      <c r="H480" s="78" t="s">
        <v>35</v>
      </c>
      <c r="I480" s="13" t="s">
        <v>44</v>
      </c>
      <c r="J480" s="15">
        <v>1</v>
      </c>
      <c r="K480" s="16">
        <v>0</v>
      </c>
      <c r="L480" s="17"/>
      <c r="M480" s="17">
        <f t="shared" si="61"/>
        <v>0</v>
      </c>
      <c r="N480" s="18">
        <v>0</v>
      </c>
      <c r="O480" s="19">
        <f t="shared" si="62"/>
        <v>0</v>
      </c>
      <c r="P480" s="17">
        <v>0</v>
      </c>
      <c r="Q480" s="133" t="e">
        <f t="shared" si="64"/>
        <v>#DIV/0!</v>
      </c>
      <c r="R480" s="21"/>
      <c r="S480" s="134">
        <v>0</v>
      </c>
      <c r="T480" s="60">
        <v>0</v>
      </c>
      <c r="U480" s="118">
        <v>0</v>
      </c>
      <c r="V480" s="118">
        <v>0</v>
      </c>
      <c r="W480" s="118">
        <v>0</v>
      </c>
    </row>
    <row r="481" spans="1:23" ht="15.75" hidden="1" customHeight="1">
      <c r="A481" s="13">
        <f t="shared" si="63"/>
        <v>28</v>
      </c>
      <c r="B481" s="54" t="s">
        <v>492</v>
      </c>
      <c r="C481" s="14" t="s">
        <v>523</v>
      </c>
      <c r="D481" s="87" t="s">
        <v>525</v>
      </c>
      <c r="E481" s="115">
        <v>7</v>
      </c>
      <c r="G481" s="14" t="s">
        <v>31</v>
      </c>
      <c r="H481" s="14" t="s">
        <v>37</v>
      </c>
      <c r="I481" s="13" t="s">
        <v>33</v>
      </c>
      <c r="J481" s="15">
        <v>1</v>
      </c>
      <c r="K481" s="16">
        <v>0</v>
      </c>
      <c r="L481" s="17"/>
      <c r="M481" s="17">
        <f t="shared" si="61"/>
        <v>0</v>
      </c>
      <c r="N481" s="18">
        <v>0</v>
      </c>
      <c r="O481" s="19">
        <f t="shared" si="62"/>
        <v>0</v>
      </c>
      <c r="P481" s="17">
        <v>0</v>
      </c>
      <c r="Q481" s="133" t="e">
        <f t="shared" si="64"/>
        <v>#DIV/0!</v>
      </c>
      <c r="R481" s="21"/>
      <c r="S481" s="134">
        <v>0</v>
      </c>
      <c r="T481" s="60">
        <v>0</v>
      </c>
      <c r="U481" s="118">
        <v>0</v>
      </c>
      <c r="V481" s="118">
        <v>0</v>
      </c>
      <c r="W481" s="118">
        <v>0</v>
      </c>
    </row>
    <row r="482" spans="1:23" ht="15.75" hidden="1" customHeight="1">
      <c r="A482" s="13">
        <f t="shared" si="63"/>
        <v>29</v>
      </c>
      <c r="B482" s="54" t="s">
        <v>492</v>
      </c>
      <c r="C482" s="14" t="s">
        <v>523</v>
      </c>
      <c r="D482" s="87" t="s">
        <v>526</v>
      </c>
      <c r="E482" s="115">
        <v>7</v>
      </c>
      <c r="G482" s="14" t="s">
        <v>31</v>
      </c>
      <c r="H482" s="14" t="s">
        <v>37</v>
      </c>
      <c r="I482" s="13" t="s">
        <v>33</v>
      </c>
      <c r="J482" s="15">
        <v>1</v>
      </c>
      <c r="K482" s="16">
        <v>0</v>
      </c>
      <c r="L482" s="17"/>
      <c r="M482" s="17">
        <f t="shared" si="61"/>
        <v>0</v>
      </c>
      <c r="N482" s="18">
        <v>0</v>
      </c>
      <c r="O482" s="19">
        <f t="shared" si="62"/>
        <v>0</v>
      </c>
      <c r="P482" s="17">
        <v>0</v>
      </c>
      <c r="Q482" s="133" t="e">
        <f t="shared" si="64"/>
        <v>#DIV/0!</v>
      </c>
      <c r="R482" s="21"/>
      <c r="S482" s="134">
        <v>0</v>
      </c>
      <c r="T482" s="60">
        <v>0</v>
      </c>
      <c r="U482" s="118">
        <v>0</v>
      </c>
      <c r="V482" s="118">
        <v>0</v>
      </c>
      <c r="W482" s="118">
        <v>0</v>
      </c>
    </row>
    <row r="483" spans="1:23" ht="15.75" hidden="1" customHeight="1">
      <c r="A483" s="13">
        <f t="shared" si="63"/>
        <v>30</v>
      </c>
      <c r="B483" s="54" t="s">
        <v>492</v>
      </c>
      <c r="C483" s="14" t="s">
        <v>523</v>
      </c>
      <c r="D483" s="87" t="s">
        <v>527</v>
      </c>
      <c r="E483" s="115">
        <v>7</v>
      </c>
      <c r="G483" s="14" t="s">
        <v>39</v>
      </c>
      <c r="H483" s="14" t="s">
        <v>244</v>
      </c>
      <c r="I483" s="13" t="s">
        <v>33</v>
      </c>
      <c r="J483" s="15">
        <v>1</v>
      </c>
      <c r="K483" s="16">
        <v>0</v>
      </c>
      <c r="L483" s="17"/>
      <c r="M483" s="17">
        <f t="shared" si="61"/>
        <v>0</v>
      </c>
      <c r="N483" s="18">
        <v>0</v>
      </c>
      <c r="O483" s="19">
        <f t="shared" si="62"/>
        <v>0</v>
      </c>
      <c r="P483" s="17">
        <v>0</v>
      </c>
      <c r="Q483" s="133" t="e">
        <f t="shared" si="64"/>
        <v>#DIV/0!</v>
      </c>
      <c r="R483" s="21"/>
      <c r="S483" s="134">
        <v>0</v>
      </c>
      <c r="T483" s="60">
        <v>0</v>
      </c>
      <c r="U483" s="118">
        <v>0</v>
      </c>
      <c r="V483" s="118">
        <v>0</v>
      </c>
      <c r="W483" s="118">
        <v>0</v>
      </c>
    </row>
    <row r="484" spans="1:23" ht="15.75" hidden="1" customHeight="1">
      <c r="A484" s="13">
        <f t="shared" si="63"/>
        <v>31</v>
      </c>
      <c r="B484" s="54" t="s">
        <v>492</v>
      </c>
      <c r="C484" s="14" t="s">
        <v>523</v>
      </c>
      <c r="D484" s="87" t="s">
        <v>528</v>
      </c>
      <c r="E484" s="115">
        <v>7</v>
      </c>
      <c r="G484" s="14" t="s">
        <v>69</v>
      </c>
      <c r="H484" s="14" t="s">
        <v>144</v>
      </c>
      <c r="I484" s="13" t="s">
        <v>33</v>
      </c>
      <c r="J484" s="15">
        <v>1</v>
      </c>
      <c r="K484" s="16">
        <v>0</v>
      </c>
      <c r="L484" s="17"/>
      <c r="M484" s="17">
        <f t="shared" si="61"/>
        <v>0</v>
      </c>
      <c r="N484" s="18">
        <v>0</v>
      </c>
      <c r="O484" s="19">
        <f t="shared" si="62"/>
        <v>0</v>
      </c>
      <c r="P484" s="17">
        <v>0</v>
      </c>
      <c r="Q484" s="133" t="e">
        <f t="shared" si="64"/>
        <v>#DIV/0!</v>
      </c>
      <c r="R484" s="21"/>
      <c r="S484" s="134">
        <v>0</v>
      </c>
      <c r="T484" s="60">
        <v>0</v>
      </c>
      <c r="U484" s="118">
        <v>0</v>
      </c>
      <c r="V484" s="118">
        <v>0</v>
      </c>
      <c r="W484" s="118">
        <v>0</v>
      </c>
    </row>
    <row r="485" spans="1:23" ht="15.75" hidden="1" customHeight="1">
      <c r="A485" s="13">
        <f t="shared" si="63"/>
        <v>32</v>
      </c>
      <c r="B485" s="135" t="s">
        <v>492</v>
      </c>
      <c r="C485" s="37" t="s">
        <v>523</v>
      </c>
      <c r="D485" s="87" t="s">
        <v>529</v>
      </c>
      <c r="E485" s="115">
        <v>7</v>
      </c>
      <c r="G485" s="14" t="s">
        <v>58</v>
      </c>
      <c r="H485" s="78" t="s">
        <v>35</v>
      </c>
      <c r="I485" s="13" t="s">
        <v>33</v>
      </c>
      <c r="J485" s="15">
        <v>1</v>
      </c>
      <c r="K485" s="16">
        <v>0</v>
      </c>
      <c r="L485" s="17"/>
      <c r="M485" s="17">
        <f t="shared" si="61"/>
        <v>0</v>
      </c>
      <c r="N485" s="18">
        <v>0</v>
      </c>
      <c r="O485" s="19">
        <f t="shared" si="62"/>
        <v>0</v>
      </c>
      <c r="P485" s="17">
        <v>0</v>
      </c>
      <c r="Q485" s="133" t="e">
        <f t="shared" si="64"/>
        <v>#DIV/0!</v>
      </c>
      <c r="R485" s="21"/>
      <c r="S485" s="134">
        <v>0</v>
      </c>
      <c r="T485" s="60">
        <v>0</v>
      </c>
      <c r="U485" s="118">
        <v>0</v>
      </c>
      <c r="V485" s="118">
        <v>0</v>
      </c>
      <c r="W485" s="118">
        <v>0</v>
      </c>
    </row>
    <row r="486" spans="1:23" ht="15.75" hidden="1" customHeight="1">
      <c r="A486" s="13">
        <f t="shared" si="63"/>
        <v>33</v>
      </c>
      <c r="B486" s="54" t="s">
        <v>492</v>
      </c>
      <c r="C486" s="14" t="s">
        <v>523</v>
      </c>
      <c r="D486" s="87" t="s">
        <v>530</v>
      </c>
      <c r="E486" s="115">
        <v>7</v>
      </c>
      <c r="G486" s="14" t="s">
        <v>31</v>
      </c>
      <c r="H486" s="14" t="s">
        <v>32</v>
      </c>
      <c r="I486" s="13" t="s">
        <v>33</v>
      </c>
      <c r="J486" s="15">
        <v>1</v>
      </c>
      <c r="K486" s="16">
        <v>0</v>
      </c>
      <c r="L486" s="17"/>
      <c r="M486" s="17">
        <f t="shared" si="61"/>
        <v>0</v>
      </c>
      <c r="N486" s="18">
        <v>0</v>
      </c>
      <c r="O486" s="19">
        <f t="shared" si="62"/>
        <v>0</v>
      </c>
      <c r="P486" s="17">
        <v>0</v>
      </c>
      <c r="Q486" s="133" t="e">
        <f t="shared" si="64"/>
        <v>#DIV/0!</v>
      </c>
      <c r="R486" s="21"/>
      <c r="S486" s="134">
        <v>0</v>
      </c>
      <c r="T486" s="60">
        <v>0</v>
      </c>
      <c r="U486" s="118">
        <v>0</v>
      </c>
      <c r="V486" s="118">
        <v>0</v>
      </c>
      <c r="W486" s="118">
        <v>0</v>
      </c>
    </row>
    <row r="487" spans="1:23" ht="15.75" hidden="1" customHeight="1">
      <c r="A487" s="13">
        <f t="shared" si="63"/>
        <v>34</v>
      </c>
      <c r="B487" s="54" t="s">
        <v>492</v>
      </c>
      <c r="C487" s="14" t="s">
        <v>523</v>
      </c>
      <c r="D487" s="87" t="s">
        <v>531</v>
      </c>
      <c r="E487" s="115">
        <v>7</v>
      </c>
      <c r="G487" s="14" t="s">
        <v>69</v>
      </c>
      <c r="H487" s="14" t="s">
        <v>144</v>
      </c>
      <c r="I487" s="13" t="s">
        <v>33</v>
      </c>
      <c r="J487" s="15">
        <v>1</v>
      </c>
      <c r="K487" s="16">
        <v>0</v>
      </c>
      <c r="L487" s="17"/>
      <c r="M487" s="17">
        <f t="shared" si="61"/>
        <v>0</v>
      </c>
      <c r="N487" s="18">
        <v>0</v>
      </c>
      <c r="O487" s="19">
        <f t="shared" si="62"/>
        <v>0</v>
      </c>
      <c r="P487" s="17">
        <v>0</v>
      </c>
      <c r="Q487" s="133" t="e">
        <f t="shared" si="64"/>
        <v>#DIV/0!</v>
      </c>
      <c r="R487" s="21"/>
      <c r="S487" s="134">
        <v>0</v>
      </c>
      <c r="T487" s="60">
        <v>0</v>
      </c>
      <c r="U487" s="118">
        <v>0</v>
      </c>
      <c r="V487" s="118">
        <v>0</v>
      </c>
      <c r="W487" s="118">
        <v>0</v>
      </c>
    </row>
    <row r="488" spans="1:23" ht="15.75" hidden="1" customHeight="1">
      <c r="A488" s="13">
        <f t="shared" si="63"/>
        <v>35</v>
      </c>
      <c r="B488" s="54" t="s">
        <v>492</v>
      </c>
      <c r="C488" s="14" t="s">
        <v>523</v>
      </c>
      <c r="D488" s="87" t="s">
        <v>532</v>
      </c>
      <c r="E488" s="115">
        <v>7</v>
      </c>
      <c r="G488" s="14" t="s">
        <v>69</v>
      </c>
      <c r="H488" s="14" t="s">
        <v>144</v>
      </c>
      <c r="I488" s="13" t="s">
        <v>33</v>
      </c>
      <c r="J488" s="15">
        <v>1</v>
      </c>
      <c r="K488" s="16">
        <v>0</v>
      </c>
      <c r="L488" s="17"/>
      <c r="M488" s="17">
        <f t="shared" si="61"/>
        <v>0</v>
      </c>
      <c r="N488" s="18">
        <v>0</v>
      </c>
      <c r="O488" s="19">
        <f t="shared" si="62"/>
        <v>0</v>
      </c>
      <c r="P488" s="17">
        <v>0</v>
      </c>
      <c r="Q488" s="133" t="e">
        <f t="shared" si="64"/>
        <v>#DIV/0!</v>
      </c>
      <c r="R488" s="21"/>
      <c r="S488" s="134">
        <v>0</v>
      </c>
      <c r="T488" s="60">
        <v>0</v>
      </c>
      <c r="U488" s="118">
        <v>0</v>
      </c>
      <c r="V488" s="118">
        <v>0</v>
      </c>
      <c r="W488" s="118">
        <v>0</v>
      </c>
    </row>
    <row r="489" spans="1:23" ht="15.75" hidden="1" customHeight="1">
      <c r="A489" s="13">
        <f t="shared" si="63"/>
        <v>36</v>
      </c>
      <c r="B489" s="54" t="s">
        <v>492</v>
      </c>
      <c r="C489" s="14" t="s">
        <v>523</v>
      </c>
      <c r="D489" s="87" t="s">
        <v>533</v>
      </c>
      <c r="E489" s="115">
        <v>7</v>
      </c>
      <c r="G489" s="14" t="s">
        <v>39</v>
      </c>
      <c r="H489" s="14" t="s">
        <v>125</v>
      </c>
      <c r="I489" s="13" t="s">
        <v>44</v>
      </c>
      <c r="J489" s="15">
        <v>1</v>
      </c>
      <c r="K489" s="16">
        <v>0</v>
      </c>
      <c r="L489" s="17"/>
      <c r="M489" s="17">
        <f t="shared" si="61"/>
        <v>0</v>
      </c>
      <c r="N489" s="18">
        <v>0</v>
      </c>
      <c r="O489" s="19">
        <f t="shared" si="62"/>
        <v>0</v>
      </c>
      <c r="P489" s="17">
        <v>0</v>
      </c>
      <c r="Q489" s="133" t="e">
        <f t="shared" si="64"/>
        <v>#DIV/0!</v>
      </c>
      <c r="R489" s="21"/>
      <c r="S489" s="134">
        <v>0</v>
      </c>
      <c r="T489" s="60">
        <v>0</v>
      </c>
      <c r="U489" s="118">
        <v>0</v>
      </c>
      <c r="V489" s="118">
        <v>0</v>
      </c>
      <c r="W489" s="118">
        <v>0</v>
      </c>
    </row>
    <row r="490" spans="1:23" ht="15.75" hidden="1" customHeight="1">
      <c r="A490" s="26" t="s">
        <v>492</v>
      </c>
      <c r="B490" s="26"/>
      <c r="C490" s="27"/>
      <c r="D490" s="28" cm="1">
        <f t="array" ref="D490">SUM(1/COUNTIF(D454:D489,D454:D489))</f>
        <v>36</v>
      </c>
      <c r="E490" s="28"/>
      <c r="F490" s="28"/>
      <c r="G490" s="51"/>
      <c r="H490" s="51"/>
      <c r="I490" s="28"/>
      <c r="J490" s="104">
        <f t="shared" ref="J490:P490" si="65">SUM(J454:J489)</f>
        <v>36</v>
      </c>
      <c r="K490" s="30">
        <f t="shared" si="65"/>
        <v>0</v>
      </c>
      <c r="L490" s="30">
        <f t="shared" si="65"/>
        <v>0</v>
      </c>
      <c r="M490" s="30">
        <f t="shared" si="65"/>
        <v>0</v>
      </c>
      <c r="N490" s="31">
        <f t="shared" si="65"/>
        <v>0</v>
      </c>
      <c r="O490" s="30">
        <f t="shared" si="65"/>
        <v>0</v>
      </c>
      <c r="P490" s="30">
        <f t="shared" si="65"/>
        <v>0</v>
      </c>
      <c r="Q490" s="32" t="e">
        <f t="shared" si="64"/>
        <v>#DIV/0!</v>
      </c>
      <c r="R490" s="136" t="e">
        <f>AVERAGE(R454:R489)</f>
        <v>#DIV/0!</v>
      </c>
      <c r="S490" s="33">
        <f>SUM(S454:S489)</f>
        <v>0</v>
      </c>
      <c r="T490" s="33">
        <f>SUM(T454:T489)</f>
        <v>0</v>
      </c>
      <c r="U490" s="33">
        <f>SUM(U454:U489)</f>
        <v>0</v>
      </c>
      <c r="V490" s="33">
        <f>SUM(V454:V489)</f>
        <v>0</v>
      </c>
      <c r="W490" s="33">
        <f>SUM(W454:W489)</f>
        <v>0</v>
      </c>
    </row>
    <row r="491" spans="1:23" ht="15.75" hidden="1" customHeight="1">
      <c r="A491" s="26" t="s">
        <v>534</v>
      </c>
      <c r="B491" s="26"/>
      <c r="C491" s="27"/>
      <c r="D491" s="104">
        <f>D490+D453+D427+D397+D365+D339+D304+D251+D78+D224+D192+D141+D72+D50</f>
        <v>439</v>
      </c>
      <c r="E491" s="104"/>
      <c r="F491" s="104"/>
      <c r="G491" s="137"/>
      <c r="H491" s="137"/>
      <c r="I491" s="104"/>
      <c r="J491" s="104">
        <f t="shared" ref="J491:P491" si="66">J490+J453+J427+J397+J365+J339+J304+J251+J78+J224+J192+J141+J72+J50</f>
        <v>457</v>
      </c>
      <c r="K491" s="138" t="e">
        <f t="shared" si="66"/>
        <v>#VALUE!</v>
      </c>
      <c r="L491" s="138">
        <f t="shared" si="66"/>
        <v>0</v>
      </c>
      <c r="M491" s="138">
        <f t="shared" si="66"/>
        <v>1035982.4400000002</v>
      </c>
      <c r="N491" s="139">
        <f t="shared" si="66"/>
        <v>91264.320000000007</v>
      </c>
      <c r="O491" s="138">
        <f t="shared" si="66"/>
        <v>2579793.12</v>
      </c>
      <c r="P491" s="138">
        <f t="shared" si="66"/>
        <v>0</v>
      </c>
      <c r="Q491" s="140">
        <f>N491/M491</f>
        <v>8.8094466157167678E-2</v>
      </c>
      <c r="R491" s="32" t="e">
        <f>(R490+R453+R427+R397+R365+R339+R304+R251+R78+R224+R192+R141+R72+R50)/14</f>
        <v>#DIV/0!</v>
      </c>
      <c r="S491" s="104">
        <f>S490+S453+S427+S397+S365+S339+S304+S251+S78+S224+S192+S141+S72+S50</f>
        <v>25</v>
      </c>
      <c r="T491" s="104">
        <f>T490+T453+T427+T397+T365+T339+T304+T251+T78+T224+T192+T141+T72+T50</f>
        <v>19</v>
      </c>
      <c r="U491" s="104">
        <f>U490+U453+U427+U397+U365+U339+U304+U251+U78+U224+U192+U141+U72+U50</f>
        <v>248</v>
      </c>
      <c r="V491" s="104">
        <f>V490+V453+V427+V397+V365+V339+V304+V251+V78+V224+V192+V141+V72+V50</f>
        <v>43</v>
      </c>
      <c r="W491" s="104">
        <f>W490+W453+W427+W397+W365+W339+W304+W251+W78+W224+W192+W141+W72+W50</f>
        <v>0</v>
      </c>
    </row>
    <row r="492" spans="1:23" s="192" customFormat="1" ht="26.25" hidden="1" customHeight="1">
      <c r="A492" s="383" t="s">
        <v>534</v>
      </c>
      <c r="B492" s="383"/>
      <c r="C492" s="383"/>
      <c r="D492" s="383"/>
      <c r="E492" s="383"/>
      <c r="F492" s="383"/>
      <c r="G492" s="384"/>
      <c r="H492" s="384"/>
      <c r="I492" s="187"/>
      <c r="J492" s="198">
        <f>SUM(J79:J140)</f>
        <v>62</v>
      </c>
      <c r="K492" s="188"/>
      <c r="L492" s="188"/>
      <c r="M492" s="188"/>
      <c r="N492" s="188"/>
      <c r="O492" s="188"/>
      <c r="P492" s="188"/>
      <c r="Q492" s="189"/>
      <c r="R492" s="190">
        <f>AVERAGE(R79:R140)</f>
        <v>0.96854838709677415</v>
      </c>
      <c r="S492" s="191"/>
      <c r="T492" s="191"/>
      <c r="U492" s="187"/>
      <c r="V492" s="187"/>
      <c r="W492" s="187"/>
    </row>
    <row r="493" spans="1:23" hidden="1">
      <c r="H493" s="197"/>
    </row>
    <row r="494" spans="1:23" ht="18.5" hidden="1">
      <c r="G494" s="144"/>
      <c r="H494" s="144"/>
      <c r="O494" s="146" t="s">
        <v>535</v>
      </c>
      <c r="P494" s="147">
        <v>1</v>
      </c>
      <c r="Q494" s="148" t="s">
        <v>536</v>
      </c>
      <c r="R494" s="147">
        <v>0</v>
      </c>
      <c r="S494" s="149" t="s">
        <v>534</v>
      </c>
      <c r="U494" s="4"/>
      <c r="V494" s="4"/>
      <c r="W494" s="4"/>
    </row>
    <row r="495" spans="1:23" ht="18.5" hidden="1">
      <c r="G495" s="144"/>
      <c r="H495" s="144"/>
      <c r="O495" s="150" t="s">
        <v>537</v>
      </c>
      <c r="P495" s="151">
        <f>COUNTIF(Q16:Q490,"&gt;=99%")</f>
        <v>0</v>
      </c>
      <c r="Q495" s="152">
        <f>J491-P495-R495</f>
        <v>277</v>
      </c>
      <c r="R495" s="151">
        <f>COUNTIF(Q16:Q490,"=0%")+106</f>
        <v>180</v>
      </c>
      <c r="S495" s="153">
        <f>R495+Q495+P495</f>
        <v>457</v>
      </c>
      <c r="U495" s="4"/>
      <c r="V495" s="4"/>
      <c r="W495" s="4"/>
    </row>
    <row r="496" spans="1:23" ht="18.5" hidden="1">
      <c r="G496" s="144"/>
      <c r="H496" s="145"/>
      <c r="J496" s="154"/>
      <c r="O496" s="150" t="s">
        <v>538</v>
      </c>
      <c r="P496" s="151">
        <f>COUNTIF(R16:R490,"&gt;=99%")</f>
        <v>49</v>
      </c>
      <c r="Q496" s="152">
        <f>J491-P496-R496</f>
        <v>422</v>
      </c>
      <c r="R496" s="151">
        <f>COUNTIF(R16:R490,"=0%")-14</f>
        <v>-14</v>
      </c>
      <c r="S496" s="153">
        <f>R496+Q496+P496</f>
        <v>457</v>
      </c>
      <c r="U496" s="4"/>
      <c r="V496" s="4"/>
      <c r="W496" s="4"/>
    </row>
    <row r="497" spans="1:28" ht="15" hidden="1" customHeight="1">
      <c r="G497" s="144"/>
      <c r="H497" s="144"/>
      <c r="I497" s="155"/>
      <c r="J497" s="156"/>
      <c r="O497" s="150"/>
      <c r="P497" s="152"/>
      <c r="Q497" s="152"/>
      <c r="R497" s="152"/>
      <c r="S497" s="153"/>
      <c r="U497" s="4"/>
      <c r="V497" s="4"/>
      <c r="W497" s="4"/>
    </row>
    <row r="498" spans="1:28" s="298" customFormat="1" ht="26">
      <c r="C498" s="299"/>
      <c r="E498" s="300"/>
      <c r="F498" s="300"/>
      <c r="G498" s="301"/>
      <c r="H498" s="301"/>
      <c r="I498" s="300"/>
      <c r="J498" s="300">
        <f>SUBTOTAL(9,J79:J497)</f>
        <v>62</v>
      </c>
      <c r="K498" s="302"/>
      <c r="L498" s="302"/>
      <c r="M498" s="302"/>
      <c r="N498" s="302"/>
      <c r="O498" s="302"/>
      <c r="P498" s="302"/>
      <c r="Q498" s="303"/>
      <c r="R498" s="304">
        <f>AVERAGE(R79:R140)</f>
        <v>0.96854838709677415</v>
      </c>
      <c r="S498" s="300">
        <f>SUBTOTAL(9,S79:S497)</f>
        <v>25</v>
      </c>
      <c r="T498" s="300">
        <f>SUBTOTAL(9,T79:T497)</f>
        <v>19</v>
      </c>
      <c r="U498" s="300">
        <f>SUBTOTAL(9,U79:U497)</f>
        <v>248</v>
      </c>
      <c r="V498" s="300">
        <f t="shared" ref="V498:W498" si="67">SUBTOTAL(9,V79:V497)</f>
        <v>43</v>
      </c>
      <c r="W498" s="300">
        <f t="shared" si="67"/>
        <v>0</v>
      </c>
    </row>
    <row r="501" spans="1:28">
      <c r="P501" s="157"/>
      <c r="Q501" s="158"/>
      <c r="R501" s="159"/>
    </row>
    <row r="504" spans="1:28" s="143" customFormat="1">
      <c r="A504" s="4"/>
      <c r="B504" s="4"/>
      <c r="C504" s="144"/>
      <c r="D504" s="4"/>
      <c r="E504" s="116"/>
      <c r="F504" s="116"/>
      <c r="G504" s="193"/>
      <c r="H504" s="193"/>
      <c r="I504" s="116"/>
      <c r="J504" s="116"/>
      <c r="K504" s="141"/>
      <c r="L504" s="141"/>
      <c r="M504" s="160"/>
      <c r="N504" s="141"/>
      <c r="O504" s="141"/>
      <c r="P504" s="141"/>
      <c r="Q504" s="142"/>
      <c r="R504" s="142"/>
      <c r="U504" s="116"/>
      <c r="V504" s="116"/>
      <c r="W504" s="116"/>
      <c r="X504" s="4"/>
      <c r="Y504" s="4"/>
      <c r="Z504" s="4"/>
      <c r="AA504" s="4"/>
      <c r="AB504" s="4"/>
    </row>
    <row r="505" spans="1:28" s="143" customFormat="1" ht="26">
      <c r="A505" s="4"/>
      <c r="B505" s="4"/>
      <c r="C505" s="144"/>
      <c r="D505" s="4"/>
      <c r="E505" s="116"/>
      <c r="F505" s="116"/>
      <c r="G505" s="193"/>
      <c r="H505" s="193"/>
      <c r="I505" s="116"/>
      <c r="J505" s="116"/>
      <c r="K505" s="141"/>
      <c r="L505" s="141"/>
      <c r="M505" s="141"/>
      <c r="N505" s="141"/>
      <c r="O505" s="141"/>
      <c r="P505" s="141"/>
      <c r="Q505" s="142"/>
      <c r="R505" s="347"/>
      <c r="U505" s="116"/>
      <c r="V505" s="116"/>
      <c r="W505" s="116"/>
      <c r="X505" s="4"/>
      <c r="Y505" s="4"/>
      <c r="Z505" s="4"/>
      <c r="AA505" s="4"/>
      <c r="AB505" s="4"/>
    </row>
    <row r="506" spans="1:28" s="143" customFormat="1">
      <c r="A506" s="4"/>
      <c r="B506" s="4"/>
      <c r="C506" s="144"/>
      <c r="D506" s="4"/>
      <c r="E506" s="116"/>
      <c r="F506" s="116"/>
      <c r="G506" s="193"/>
      <c r="H506" s="193"/>
      <c r="I506" s="339"/>
      <c r="J506" s="116"/>
      <c r="K506" s="141"/>
      <c r="L506" s="141"/>
      <c r="M506" s="141"/>
      <c r="N506" s="141"/>
      <c r="O506" s="141"/>
      <c r="P506" s="141"/>
      <c r="Q506" s="142"/>
      <c r="R506" s="142"/>
      <c r="U506" s="116"/>
      <c r="V506" s="116"/>
      <c r="W506" s="116"/>
      <c r="X506" s="4"/>
      <c r="Y506" s="4"/>
      <c r="Z506" s="4"/>
      <c r="AA506" s="4"/>
      <c r="AB506" s="4"/>
    </row>
    <row r="507" spans="1:28" s="143" customFormat="1">
      <c r="A507" s="4"/>
      <c r="B507" s="4"/>
      <c r="C507" s="144"/>
      <c r="D507" s="4"/>
      <c r="E507" s="116"/>
      <c r="F507" s="116"/>
      <c r="G507" s="193"/>
      <c r="H507" s="193"/>
      <c r="I507" s="116"/>
      <c r="J507" s="116"/>
      <c r="K507" s="141"/>
      <c r="L507" s="141"/>
      <c r="M507" s="141"/>
      <c r="N507" s="141"/>
      <c r="O507" s="141"/>
      <c r="P507" s="141"/>
      <c r="Q507" s="142"/>
      <c r="R507" s="142"/>
      <c r="U507" s="116"/>
      <c r="V507" s="116"/>
      <c r="W507" s="116"/>
      <c r="X507" s="4"/>
      <c r="Y507" s="4"/>
      <c r="Z507" s="4"/>
      <c r="AA507" s="4"/>
      <c r="AB507" s="4"/>
    </row>
    <row r="508" spans="1:28" s="143" customFormat="1" ht="26">
      <c r="A508" s="4"/>
      <c r="B508" s="4"/>
      <c r="C508" s="144"/>
      <c r="D508" s="4"/>
      <c r="E508" s="116"/>
      <c r="F508" s="116"/>
      <c r="G508" s="193"/>
      <c r="H508" s="193"/>
      <c r="I508" s="116"/>
      <c r="J508" s="116"/>
      <c r="K508" s="141"/>
      <c r="L508" s="141"/>
      <c r="M508" s="141"/>
      <c r="N508" s="141"/>
      <c r="O508" s="141"/>
      <c r="P508" s="141"/>
      <c r="Q508" s="142"/>
      <c r="R508" s="346"/>
      <c r="U508" s="116"/>
      <c r="V508" s="116"/>
      <c r="W508" s="116"/>
      <c r="X508" s="4"/>
      <c r="Y508" s="4"/>
      <c r="Z508" s="4"/>
      <c r="AA508" s="4"/>
      <c r="AB508" s="4"/>
    </row>
    <row r="509" spans="1:28" s="143" customFormat="1" ht="26">
      <c r="A509" s="4"/>
      <c r="B509" s="4"/>
      <c r="C509" s="144"/>
      <c r="D509" s="4"/>
      <c r="E509" s="116"/>
      <c r="F509" s="116"/>
      <c r="G509" s="193"/>
      <c r="H509" s="193"/>
      <c r="I509" s="116"/>
      <c r="J509" s="116"/>
      <c r="K509" s="141"/>
      <c r="L509" s="141"/>
      <c r="M509" s="141"/>
      <c r="N509" s="141"/>
      <c r="O509" s="141"/>
      <c r="P509" s="141"/>
      <c r="Q509" s="142"/>
      <c r="R509" s="346"/>
      <c r="U509" s="116"/>
      <c r="V509" s="116"/>
      <c r="W509" s="116"/>
      <c r="X509" s="4"/>
      <c r="Y509" s="4"/>
      <c r="Z509" s="4"/>
      <c r="AA509" s="4"/>
      <c r="AB509" s="4"/>
    </row>
    <row r="510" spans="1:28" ht="26">
      <c r="R510" s="347"/>
    </row>
    <row r="511" spans="1:28" ht="26">
      <c r="R511" s="346"/>
    </row>
  </sheetData>
  <autoFilter ref="A15:W492">
    <filterColumn colId="1">
      <filters>
        <filter val="Baucau"/>
      </filters>
    </filterColumn>
  </autoFilter>
  <mergeCells count="28">
    <mergeCell ref="B347:B348"/>
    <mergeCell ref="C347:C348"/>
    <mergeCell ref="C13:C14"/>
    <mergeCell ref="D13:D14"/>
    <mergeCell ref="E13:E14"/>
    <mergeCell ref="B13:B14"/>
    <mergeCell ref="A9:W9"/>
    <mergeCell ref="A8:W8"/>
    <mergeCell ref="B340:B341"/>
    <mergeCell ref="C340:C341"/>
    <mergeCell ref="F13:F14"/>
    <mergeCell ref="G13:G14"/>
    <mergeCell ref="X13:X14"/>
    <mergeCell ref="A492:H492"/>
    <mergeCell ref="A10:W10"/>
    <mergeCell ref="P13:P14"/>
    <mergeCell ref="Q13:Q14"/>
    <mergeCell ref="R13:R14"/>
    <mergeCell ref="S13:S14"/>
    <mergeCell ref="T13:T14"/>
    <mergeCell ref="U13:W13"/>
    <mergeCell ref="H13:H14"/>
    <mergeCell ref="I13:I14"/>
    <mergeCell ref="J13:J14"/>
    <mergeCell ref="K13:M13"/>
    <mergeCell ref="N13:N14"/>
    <mergeCell ref="O13:O14"/>
    <mergeCell ref="A13:A14"/>
  </mergeCells>
  <conditionalFormatting sqref="R16:R49 R79:R140">
    <cfRule type="cellIs" dxfId="54" priority="45" operator="lessThan">
      <formula>0.3</formula>
    </cfRule>
    <cfRule type="cellIs" dxfId="53" priority="44" operator="between">
      <formula>0.3</formula>
      <formula>0.6</formula>
    </cfRule>
    <cfRule type="cellIs" dxfId="52" priority="43" operator="greaterThan">
      <formula>0.6</formula>
    </cfRule>
  </conditionalFormatting>
  <conditionalFormatting sqref="R51:R71">
    <cfRule type="cellIs" dxfId="51" priority="39" operator="lessThan">
      <formula>0.3</formula>
    </cfRule>
    <cfRule type="cellIs" dxfId="50" priority="38" operator="between">
      <formula>0.3</formula>
      <formula>0.6</formula>
    </cfRule>
    <cfRule type="cellIs" dxfId="49" priority="37" operator="greaterThan">
      <formula>0.6</formula>
    </cfRule>
  </conditionalFormatting>
  <conditionalFormatting sqref="R73:R77">
    <cfRule type="cellIs" dxfId="48" priority="36" operator="lessThan">
      <formula>0.3</formula>
    </cfRule>
    <cfRule type="cellIs" dxfId="47" priority="35" operator="between">
      <formula>0.3</formula>
      <formula>0.6</formula>
    </cfRule>
    <cfRule type="cellIs" dxfId="46" priority="34" operator="greaterThan">
      <formula>0.6</formula>
    </cfRule>
  </conditionalFormatting>
  <conditionalFormatting sqref="R142:R191">
    <cfRule type="cellIs" dxfId="45" priority="29" operator="between">
      <formula>0.3</formula>
      <formula>0.6</formula>
    </cfRule>
    <cfRule type="cellIs" dxfId="44" priority="28" operator="greaterThan">
      <formula>0.6</formula>
    </cfRule>
    <cfRule type="cellIs" dxfId="43" priority="30" operator="lessThan">
      <formula>0.3</formula>
    </cfRule>
  </conditionalFormatting>
  <conditionalFormatting sqref="R192">
    <cfRule type="cellIs" dxfId="42" priority="46" operator="lessThan">
      <formula>0.5</formula>
    </cfRule>
  </conditionalFormatting>
  <conditionalFormatting sqref="R193:R223">
    <cfRule type="cellIs" dxfId="41" priority="27" operator="lessThan">
      <formula>0.3</formula>
    </cfRule>
    <cfRule type="cellIs" dxfId="40" priority="26" operator="between">
      <formula>0.3</formula>
      <formula>0.6</formula>
    </cfRule>
    <cfRule type="cellIs" dxfId="39" priority="25" operator="greaterThan">
      <formula>0.6</formula>
    </cfRule>
  </conditionalFormatting>
  <conditionalFormatting sqref="R225:R250">
    <cfRule type="cellIs" dxfId="38" priority="23" operator="between">
      <formula>0.3</formula>
      <formula>0.6</formula>
    </cfRule>
    <cfRule type="cellIs" dxfId="37" priority="24" operator="lessThan">
      <formula>0.3</formula>
    </cfRule>
    <cfRule type="cellIs" dxfId="36" priority="22" operator="greaterThan">
      <formula>0.6</formula>
    </cfRule>
  </conditionalFormatting>
  <conditionalFormatting sqref="R252:R303">
    <cfRule type="cellIs" dxfId="35" priority="21" operator="lessThan">
      <formula>0.3</formula>
    </cfRule>
    <cfRule type="cellIs" dxfId="34" priority="20" operator="between">
      <formula>0.3</formula>
      <formula>0.6</formula>
    </cfRule>
    <cfRule type="cellIs" dxfId="33" priority="19" operator="greaterThan">
      <formula>0.6</formula>
    </cfRule>
  </conditionalFormatting>
  <conditionalFormatting sqref="R305:R338">
    <cfRule type="cellIs" dxfId="32" priority="17" operator="between">
      <formula>0.3</formula>
      <formula>0.6</formula>
    </cfRule>
    <cfRule type="cellIs" dxfId="31" priority="18" operator="lessThan">
      <formula>0.3</formula>
    </cfRule>
    <cfRule type="cellIs" dxfId="30" priority="16" operator="greaterThan">
      <formula>0.6</formula>
    </cfRule>
  </conditionalFormatting>
  <conditionalFormatting sqref="R340:R364">
    <cfRule type="cellIs" dxfId="29" priority="15" operator="lessThan">
      <formula>0.3</formula>
    </cfRule>
    <cfRule type="cellIs" dxfId="28" priority="14" operator="between">
      <formula>0.3</formula>
      <formula>0.6</formula>
    </cfRule>
    <cfRule type="cellIs" dxfId="27" priority="13" operator="greaterThan">
      <formula>0.6</formula>
    </cfRule>
  </conditionalFormatting>
  <conditionalFormatting sqref="R366:R396">
    <cfRule type="cellIs" dxfId="26" priority="11" operator="between">
      <formula>0.3</formula>
      <formula>0.6</formula>
    </cfRule>
    <cfRule type="cellIs" dxfId="25" priority="12" operator="lessThan">
      <formula>0.3</formula>
    </cfRule>
    <cfRule type="cellIs" dxfId="24" priority="10" operator="greaterThan">
      <formula>0.6</formula>
    </cfRule>
  </conditionalFormatting>
  <conditionalFormatting sqref="R398:R426">
    <cfRule type="cellIs" dxfId="23" priority="40" operator="greaterThan">
      <formula>0.6</formula>
    </cfRule>
    <cfRule type="cellIs" dxfId="22" priority="42" operator="lessThan">
      <formula>0.3</formula>
    </cfRule>
    <cfRule type="cellIs" dxfId="21" priority="41" operator="between">
      <formula>0.3</formula>
      <formula>0.6</formula>
    </cfRule>
  </conditionalFormatting>
  <conditionalFormatting sqref="R428:R452">
    <cfRule type="cellIs" dxfId="20" priority="9" operator="lessThan">
      <formula>0.3</formula>
    </cfRule>
    <cfRule type="cellIs" dxfId="19" priority="8" operator="between">
      <formula>0.3</formula>
      <formula>0.6</formula>
    </cfRule>
    <cfRule type="cellIs" dxfId="18" priority="7" operator="greaterThan">
      <formula>0.6</formula>
    </cfRule>
  </conditionalFormatting>
  <conditionalFormatting sqref="R454:R489">
    <cfRule type="cellIs" dxfId="17" priority="4" operator="greaterThan">
      <formula>0.6</formula>
    </cfRule>
    <cfRule type="cellIs" dxfId="16" priority="5" operator="between">
      <formula>0.3</formula>
      <formula>0.6</formula>
    </cfRule>
    <cfRule type="cellIs" dxfId="15" priority="6" operator="lessThan">
      <formula>0.3</formula>
    </cfRule>
  </conditionalFormatting>
  <conditionalFormatting sqref="R498">
    <cfRule type="cellIs" dxfId="14" priority="2" operator="between">
      <formula>0.3</formula>
      <formula>0.6</formula>
    </cfRule>
    <cfRule type="cellIs" dxfId="13" priority="3" operator="lessThan">
      <formula>0.3</formula>
    </cfRule>
    <cfRule type="cellIs" dxfId="12" priority="1" operator="greaterThan">
      <formula>0.6</formula>
    </cfRule>
  </conditionalFormatting>
  <dataValidations count="1">
    <dataValidation type="list" allowBlank="1" showInputMessage="1" showErrorMessage="1" sqref="I398:I426 I16:I49 I366:I396 I193:I223 I142:I191 I340:I364 I225:I250 I51:I71 I252:I303 I73:I77 I305:I338 I454:I489 I428:I452 I79:I140">
      <formula1>"Konstrusaun,Estensaun,Reabilitasaun,Konservasaun,Reparasaun,Manutensaun"</formula1>
    </dataValidation>
  </dataValidations>
  <printOptions horizontalCentered="1"/>
  <pageMargins left="0.45" right="0.45" top="0.5" bottom="0.5" header="0.3" footer="0.3"/>
  <pageSetup paperSize="9" scale="46" fitToHeight="0" orientation="landscape" r:id="rId1"/>
  <rowBreaks count="1" manualBreakCount="1">
    <brk id="103" max="2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8"/>
  <sheetViews>
    <sheetView view="pageBreakPreview" zoomScale="57" zoomScaleNormal="42" zoomScaleSheetLayoutView="57" workbookViewId="0">
      <selection activeCell="K6" sqref="K6"/>
    </sheetView>
  </sheetViews>
  <sheetFormatPr defaultRowHeight="14.5"/>
  <cols>
    <col min="1" max="1" width="9.453125" bestFit="1" customWidth="1"/>
    <col min="2" max="2" width="25.453125" bestFit="1" customWidth="1"/>
    <col min="3" max="3" width="33.7265625" bestFit="1" customWidth="1"/>
    <col min="4" max="4" width="36.7265625" bestFit="1" customWidth="1"/>
    <col min="5" max="5" width="100.1796875" bestFit="1" customWidth="1"/>
    <col min="6" max="6" width="138.26953125" bestFit="1" customWidth="1"/>
    <col min="7" max="7" width="30.54296875" bestFit="1" customWidth="1"/>
    <col min="8" max="8" width="19.81640625" bestFit="1" customWidth="1"/>
    <col min="9" max="9" width="50.7265625" bestFit="1" customWidth="1"/>
  </cols>
  <sheetData>
    <row r="1" spans="1:9" ht="44.25" customHeight="1">
      <c r="A1" s="396" t="s">
        <v>659</v>
      </c>
      <c r="B1" s="396"/>
      <c r="C1" s="396"/>
      <c r="D1" s="396"/>
      <c r="E1" s="396"/>
      <c r="F1" s="396"/>
      <c r="G1" s="396"/>
      <c r="H1" s="396"/>
    </row>
    <row r="2" spans="1:9" ht="35">
      <c r="A2" s="361" t="s">
        <v>539</v>
      </c>
      <c r="B2" s="361" t="s">
        <v>4</v>
      </c>
      <c r="C2" s="361" t="s">
        <v>5</v>
      </c>
      <c r="D2" s="361" t="s">
        <v>6</v>
      </c>
      <c r="E2" s="361" t="s">
        <v>9</v>
      </c>
      <c r="F2" s="361" t="s">
        <v>10</v>
      </c>
      <c r="G2" s="361" t="s">
        <v>11</v>
      </c>
      <c r="H2" s="362" t="s">
        <v>18</v>
      </c>
      <c r="I2" s="363" t="s">
        <v>656</v>
      </c>
    </row>
    <row r="3" spans="1:9" ht="35">
      <c r="A3" s="354">
        <v>1</v>
      </c>
      <c r="B3" s="355" t="s">
        <v>117</v>
      </c>
      <c r="C3" s="356" t="s">
        <v>118</v>
      </c>
      <c r="D3" s="356" t="s">
        <v>652</v>
      </c>
      <c r="E3" s="356" t="s">
        <v>69</v>
      </c>
      <c r="F3" s="356" t="s">
        <v>70</v>
      </c>
      <c r="G3" s="357" t="s">
        <v>33</v>
      </c>
      <c r="H3" s="358">
        <v>0.65</v>
      </c>
    </row>
    <row r="4" spans="1:9" ht="35">
      <c r="A4" s="354">
        <v>2</v>
      </c>
      <c r="B4" s="355" t="s">
        <v>117</v>
      </c>
      <c r="C4" s="356" t="s">
        <v>118</v>
      </c>
      <c r="D4" s="356" t="s">
        <v>549</v>
      </c>
      <c r="E4" s="356" t="s">
        <v>31</v>
      </c>
      <c r="F4" s="356" t="s">
        <v>32</v>
      </c>
      <c r="G4" s="357" t="s">
        <v>44</v>
      </c>
      <c r="H4" s="358">
        <v>0.32</v>
      </c>
    </row>
    <row r="5" spans="1:9" ht="35">
      <c r="A5" s="354">
        <v>3</v>
      </c>
      <c r="B5" s="355" t="s">
        <v>117</v>
      </c>
      <c r="C5" s="356" t="s">
        <v>118</v>
      </c>
      <c r="D5" s="356" t="s">
        <v>550</v>
      </c>
      <c r="E5" s="356" t="s">
        <v>31</v>
      </c>
      <c r="F5" s="356" t="s">
        <v>37</v>
      </c>
      <c r="G5" s="357" t="s">
        <v>44</v>
      </c>
      <c r="H5" s="358">
        <v>0.86</v>
      </c>
    </row>
    <row r="6" spans="1:9" ht="35">
      <c r="A6" s="354">
        <v>4</v>
      </c>
      <c r="B6" s="355" t="s">
        <v>117</v>
      </c>
      <c r="C6" s="356" t="s">
        <v>118</v>
      </c>
      <c r="D6" s="356" t="s">
        <v>540</v>
      </c>
      <c r="E6" s="356" t="s">
        <v>49</v>
      </c>
      <c r="F6" s="356" t="s">
        <v>50</v>
      </c>
      <c r="G6" s="357" t="s">
        <v>44</v>
      </c>
      <c r="H6" s="358">
        <v>0.83</v>
      </c>
    </row>
    <row r="7" spans="1:9" ht="35">
      <c r="A7" s="354">
        <v>5</v>
      </c>
      <c r="B7" s="355" t="s">
        <v>117</v>
      </c>
      <c r="C7" s="356" t="s">
        <v>118</v>
      </c>
      <c r="D7" s="356" t="s">
        <v>554</v>
      </c>
      <c r="E7" s="356" t="s">
        <v>31</v>
      </c>
      <c r="F7" s="356" t="s">
        <v>32</v>
      </c>
      <c r="G7" s="357" t="s">
        <v>33</v>
      </c>
      <c r="H7" s="358">
        <v>0.87</v>
      </c>
    </row>
    <row r="8" spans="1:9" ht="35">
      <c r="A8" s="354">
        <v>6</v>
      </c>
      <c r="B8" s="355" t="s">
        <v>117</v>
      </c>
      <c r="C8" s="356" t="s">
        <v>118</v>
      </c>
      <c r="D8" s="356" t="s">
        <v>555</v>
      </c>
      <c r="E8" s="356" t="s">
        <v>31</v>
      </c>
      <c r="F8" s="356" t="s">
        <v>32</v>
      </c>
      <c r="G8" s="357" t="s">
        <v>33</v>
      </c>
      <c r="H8" s="358">
        <v>0.7</v>
      </c>
    </row>
    <row r="9" spans="1:9" ht="35">
      <c r="A9" s="354">
        <v>7</v>
      </c>
      <c r="B9" s="355" t="s">
        <v>117</v>
      </c>
      <c r="C9" s="356" t="s">
        <v>122</v>
      </c>
      <c r="D9" s="356" t="s">
        <v>651</v>
      </c>
      <c r="E9" s="359" t="s">
        <v>124</v>
      </c>
      <c r="F9" s="356" t="s">
        <v>125</v>
      </c>
      <c r="G9" s="357" t="s">
        <v>44</v>
      </c>
      <c r="H9" s="358">
        <v>0.73</v>
      </c>
    </row>
    <row r="10" spans="1:9" ht="35">
      <c r="A10" s="354">
        <v>8</v>
      </c>
      <c r="B10" s="355" t="s">
        <v>117</v>
      </c>
      <c r="C10" s="356" t="s">
        <v>122</v>
      </c>
      <c r="D10" s="356" t="s">
        <v>559</v>
      </c>
      <c r="E10" s="356" t="s">
        <v>31</v>
      </c>
      <c r="F10" s="356" t="s">
        <v>126</v>
      </c>
      <c r="G10" s="357" t="s">
        <v>44</v>
      </c>
      <c r="H10" s="358">
        <v>0.75</v>
      </c>
    </row>
    <row r="11" spans="1:9" ht="35">
      <c r="A11" s="354">
        <v>9</v>
      </c>
      <c r="B11" s="355" t="s">
        <v>117</v>
      </c>
      <c r="C11" s="356" t="s">
        <v>122</v>
      </c>
      <c r="D11" s="356" t="s">
        <v>128</v>
      </c>
      <c r="E11" s="359" t="s">
        <v>124</v>
      </c>
      <c r="F11" s="356" t="s">
        <v>125</v>
      </c>
      <c r="G11" s="357" t="s">
        <v>80</v>
      </c>
      <c r="H11" s="358">
        <v>0.3</v>
      </c>
    </row>
    <row r="12" spans="1:9" ht="35">
      <c r="A12" s="354">
        <v>10</v>
      </c>
      <c r="B12" s="355" t="s">
        <v>117</v>
      </c>
      <c r="C12" s="356" t="s">
        <v>122</v>
      </c>
      <c r="D12" s="356" t="s">
        <v>561</v>
      </c>
      <c r="E12" s="356" t="s">
        <v>43</v>
      </c>
      <c r="F12" s="356" t="s">
        <v>657</v>
      </c>
      <c r="G12" s="357" t="s">
        <v>33</v>
      </c>
      <c r="H12" s="358">
        <v>0.1</v>
      </c>
      <c r="I12" s="360" t="s">
        <v>655</v>
      </c>
    </row>
    <row r="13" spans="1:9" ht="35">
      <c r="A13" s="354">
        <v>11</v>
      </c>
      <c r="B13" s="355" t="s">
        <v>117</v>
      </c>
      <c r="C13" s="356" t="s">
        <v>129</v>
      </c>
      <c r="D13" s="356" t="s">
        <v>566</v>
      </c>
      <c r="E13" s="356" t="s">
        <v>31</v>
      </c>
      <c r="F13" s="356" t="s">
        <v>37</v>
      </c>
      <c r="G13" s="357" t="s">
        <v>44</v>
      </c>
      <c r="H13" s="358">
        <v>0.95</v>
      </c>
    </row>
    <row r="14" spans="1:9" ht="35">
      <c r="A14" s="354">
        <v>12</v>
      </c>
      <c r="B14" s="355" t="s">
        <v>117</v>
      </c>
      <c r="C14" s="356" t="s">
        <v>129</v>
      </c>
      <c r="D14" s="356" t="s">
        <v>128</v>
      </c>
      <c r="E14" s="356" t="s">
        <v>31</v>
      </c>
      <c r="F14" s="356" t="s">
        <v>32</v>
      </c>
      <c r="G14" s="357" t="s">
        <v>33</v>
      </c>
      <c r="H14" s="358">
        <v>0.95</v>
      </c>
    </row>
    <row r="15" spans="1:9" ht="35">
      <c r="A15" s="354">
        <v>13</v>
      </c>
      <c r="B15" s="355" t="s">
        <v>117</v>
      </c>
      <c r="C15" s="356" t="s">
        <v>129</v>
      </c>
      <c r="D15" s="356" t="s">
        <v>568</v>
      </c>
      <c r="E15" s="359" t="s">
        <v>124</v>
      </c>
      <c r="F15" s="356" t="s">
        <v>125</v>
      </c>
      <c r="G15" s="357" t="s">
        <v>80</v>
      </c>
      <c r="H15" s="358">
        <v>0.65990000000000004</v>
      </c>
    </row>
    <row r="16" spans="1:9" ht="35">
      <c r="A16" s="354">
        <v>14</v>
      </c>
      <c r="B16" s="355" t="s">
        <v>117</v>
      </c>
      <c r="C16" s="356" t="s">
        <v>130</v>
      </c>
      <c r="D16" s="356" t="s">
        <v>569</v>
      </c>
      <c r="E16" s="356" t="s">
        <v>31</v>
      </c>
      <c r="F16" s="356" t="s">
        <v>37</v>
      </c>
      <c r="G16" s="357" t="s">
        <v>44</v>
      </c>
      <c r="H16" s="358">
        <v>0.59</v>
      </c>
    </row>
    <row r="17" spans="1:8" ht="35">
      <c r="A17" s="354">
        <v>15</v>
      </c>
      <c r="B17" s="355" t="s">
        <v>117</v>
      </c>
      <c r="C17" s="356" t="s">
        <v>130</v>
      </c>
      <c r="D17" s="356" t="s">
        <v>118</v>
      </c>
      <c r="E17" s="356" t="s">
        <v>49</v>
      </c>
      <c r="F17" s="356" t="s">
        <v>82</v>
      </c>
      <c r="G17" s="357" t="s">
        <v>33</v>
      </c>
      <c r="H17" s="358">
        <v>0.4</v>
      </c>
    </row>
    <row r="18" spans="1:8" ht="35">
      <c r="A18" s="354">
        <v>16</v>
      </c>
      <c r="B18" s="355" t="s">
        <v>117</v>
      </c>
      <c r="C18" s="356" t="s">
        <v>130</v>
      </c>
      <c r="D18" s="356" t="s">
        <v>570</v>
      </c>
      <c r="E18" s="356" t="s">
        <v>58</v>
      </c>
      <c r="F18" s="356" t="s">
        <v>458</v>
      </c>
      <c r="G18" s="357" t="s">
        <v>44</v>
      </c>
      <c r="H18" s="358">
        <v>0.4</v>
      </c>
    </row>
    <row r="19" spans="1:8" ht="35">
      <c r="A19" s="354">
        <v>17</v>
      </c>
      <c r="B19" s="355" t="s">
        <v>117</v>
      </c>
      <c r="C19" s="356" t="s">
        <v>130</v>
      </c>
      <c r="D19" s="356" t="s">
        <v>571</v>
      </c>
      <c r="E19" s="356" t="s">
        <v>31</v>
      </c>
      <c r="F19" s="356" t="s">
        <v>37</v>
      </c>
      <c r="G19" s="357" t="s">
        <v>44</v>
      </c>
      <c r="H19" s="358">
        <v>0.67</v>
      </c>
    </row>
    <row r="20" spans="1:8" ht="35">
      <c r="A20" s="354">
        <v>18</v>
      </c>
      <c r="B20" s="355" t="s">
        <v>117</v>
      </c>
      <c r="C20" s="356" t="s">
        <v>130</v>
      </c>
      <c r="D20" s="356" t="s">
        <v>542</v>
      </c>
      <c r="E20" s="356" t="s">
        <v>49</v>
      </c>
      <c r="F20" s="356" t="s">
        <v>82</v>
      </c>
      <c r="G20" s="357" t="s">
        <v>33</v>
      </c>
      <c r="H20" s="358">
        <v>0.84</v>
      </c>
    </row>
    <row r="21" spans="1:8" ht="35">
      <c r="A21" s="354">
        <v>19</v>
      </c>
      <c r="B21" s="355" t="s">
        <v>117</v>
      </c>
      <c r="C21" s="356" t="s">
        <v>130</v>
      </c>
      <c r="D21" s="356" t="s">
        <v>521</v>
      </c>
      <c r="E21" s="356" t="s">
        <v>31</v>
      </c>
      <c r="F21" s="356" t="s">
        <v>32</v>
      </c>
      <c r="G21" s="357" t="s">
        <v>33</v>
      </c>
      <c r="H21" s="358">
        <v>0.15</v>
      </c>
    </row>
    <row r="22" spans="1:8" ht="35">
      <c r="A22" s="354">
        <v>20</v>
      </c>
      <c r="B22" s="355" t="s">
        <v>117</v>
      </c>
      <c r="C22" s="356" t="s">
        <v>132</v>
      </c>
      <c r="D22" s="356" t="s">
        <v>572</v>
      </c>
      <c r="E22" s="356" t="s">
        <v>31</v>
      </c>
      <c r="F22" s="356" t="s">
        <v>37</v>
      </c>
      <c r="G22" s="357" t="s">
        <v>44</v>
      </c>
      <c r="H22" s="358">
        <v>0.95</v>
      </c>
    </row>
    <row r="23" spans="1:8" ht="35">
      <c r="A23" s="354">
        <v>21</v>
      </c>
      <c r="B23" s="355" t="s">
        <v>117</v>
      </c>
      <c r="C23" s="356" t="s">
        <v>132</v>
      </c>
      <c r="D23" s="356" t="s">
        <v>573</v>
      </c>
      <c r="E23" s="356" t="s">
        <v>31</v>
      </c>
      <c r="F23" s="356" t="s">
        <v>37</v>
      </c>
      <c r="G23" s="357" t="s">
        <v>44</v>
      </c>
      <c r="H23" s="358">
        <v>0.93</v>
      </c>
    </row>
    <row r="24" spans="1:8" ht="35">
      <c r="A24" s="354">
        <v>22</v>
      </c>
      <c r="B24" s="355" t="s">
        <v>117</v>
      </c>
      <c r="C24" s="356" t="s">
        <v>132</v>
      </c>
      <c r="D24" s="356" t="s">
        <v>546</v>
      </c>
      <c r="E24" s="356" t="s">
        <v>43</v>
      </c>
      <c r="F24" s="356" t="s">
        <v>134</v>
      </c>
      <c r="G24" s="357" t="s">
        <v>33</v>
      </c>
      <c r="H24" s="358">
        <v>0.67</v>
      </c>
    </row>
    <row r="25" spans="1:8" ht="35">
      <c r="A25" s="354">
        <v>23</v>
      </c>
      <c r="B25" s="355" t="s">
        <v>117</v>
      </c>
      <c r="C25" s="356" t="s">
        <v>132</v>
      </c>
      <c r="D25" s="356" t="s">
        <v>547</v>
      </c>
      <c r="E25" s="356" t="s">
        <v>43</v>
      </c>
      <c r="F25" s="356" t="s">
        <v>134</v>
      </c>
      <c r="G25" s="357" t="s">
        <v>33</v>
      </c>
      <c r="H25" s="358">
        <v>0.92</v>
      </c>
    </row>
    <row r="26" spans="1:8" ht="35">
      <c r="A26" s="354">
        <v>24</v>
      </c>
      <c r="B26" s="355" t="s">
        <v>117</v>
      </c>
      <c r="C26" s="356" t="s">
        <v>135</v>
      </c>
      <c r="D26" s="356" t="s">
        <v>575</v>
      </c>
      <c r="E26" s="356" t="s">
        <v>31</v>
      </c>
      <c r="F26" s="356" t="s">
        <v>37</v>
      </c>
      <c r="G26" s="357" t="s">
        <v>33</v>
      </c>
      <c r="H26" s="358">
        <v>0.56999999999999995</v>
      </c>
    </row>
    <row r="27" spans="1:8" ht="35">
      <c r="A27" s="354">
        <v>25</v>
      </c>
      <c r="B27" s="355" t="s">
        <v>117</v>
      </c>
      <c r="C27" s="356" t="s">
        <v>135</v>
      </c>
      <c r="D27" s="356" t="s">
        <v>576</v>
      </c>
      <c r="E27" s="356" t="s">
        <v>31</v>
      </c>
      <c r="F27" s="356" t="s">
        <v>32</v>
      </c>
      <c r="G27" s="357" t="s">
        <v>44</v>
      </c>
      <c r="H27" s="358">
        <v>0.9</v>
      </c>
    </row>
    <row r="28" spans="1:8" ht="35">
      <c r="A28" s="354">
        <v>26</v>
      </c>
      <c r="B28" s="355" t="s">
        <v>117</v>
      </c>
      <c r="C28" s="356" t="s">
        <v>136</v>
      </c>
      <c r="D28" s="356" t="s">
        <v>543</v>
      </c>
      <c r="E28" s="356" t="s">
        <v>31</v>
      </c>
      <c r="F28" s="356" t="s">
        <v>32</v>
      </c>
      <c r="G28" s="357" t="s">
        <v>44</v>
      </c>
      <c r="H28" s="358">
        <v>0.15</v>
      </c>
    </row>
  </sheetData>
  <mergeCells count="1">
    <mergeCell ref="A1:H1"/>
  </mergeCells>
  <conditionalFormatting sqref="H3:H28">
    <cfRule type="cellIs" dxfId="11" priority="1" operator="greaterThan">
      <formula>0.6</formula>
    </cfRule>
    <cfRule type="cellIs" dxfId="10" priority="2" operator="between">
      <formula>0.3</formula>
      <formula>0.6</formula>
    </cfRule>
    <cfRule type="cellIs" dxfId="9" priority="3" operator="lessThan">
      <formula>0.3</formula>
    </cfRule>
  </conditionalFormatting>
  <dataValidations count="1">
    <dataValidation type="list" allowBlank="1" showInputMessage="1" showErrorMessage="1" sqref="G3:G28">
      <formula1>"Konstrusaun,Estensaun,Reabilitasaun,Konservasaun,Reparasaun,Manutensaun"</formula1>
    </dataValidation>
  </dataValidations>
  <pageMargins left="0.7" right="0.7" top="0.75" bottom="0.75" header="0.3" footer="0.3"/>
  <pageSetup scale="27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8:AE97"/>
  <sheetViews>
    <sheetView view="pageBreakPreview" topLeftCell="A73" zoomScale="71" zoomScaleNormal="64" zoomScaleSheetLayoutView="71" workbookViewId="0">
      <selection activeCell="I60" sqref="I60"/>
    </sheetView>
  </sheetViews>
  <sheetFormatPr defaultColWidth="8.54296875" defaultRowHeight="13"/>
  <cols>
    <col min="1" max="1" width="5.453125" style="4" customWidth="1"/>
    <col min="2" max="2" width="14.7265625" style="4" customWidth="1"/>
    <col min="3" max="3" width="17.453125" style="144" customWidth="1"/>
    <col min="4" max="4" width="21.26953125" style="4" bestFit="1" customWidth="1"/>
    <col min="5" max="5" width="9.453125" style="116" customWidth="1"/>
    <col min="6" max="6" width="8.54296875" style="116" customWidth="1"/>
    <col min="7" max="7" width="30.26953125" style="193" customWidth="1"/>
    <col min="8" max="8" width="40.1796875" style="193" customWidth="1"/>
    <col min="9" max="12" width="16.54296875" style="116" customWidth="1"/>
    <col min="13" max="13" width="12.81640625" style="116" customWidth="1"/>
    <col min="14" max="14" width="22.1796875" style="141" bestFit="1" customWidth="1"/>
    <col min="15" max="15" width="12" style="141" customWidth="1"/>
    <col min="16" max="16" width="22.1796875" style="141" bestFit="1" customWidth="1"/>
    <col min="17" max="17" width="20" style="141" bestFit="1" customWidth="1"/>
    <col min="18" max="18" width="24.7265625" style="141" bestFit="1" customWidth="1"/>
    <col min="19" max="19" width="12.81640625" style="141" customWidth="1"/>
    <col min="20" max="20" width="10.54296875" style="142" customWidth="1"/>
    <col min="21" max="21" width="21" style="142" bestFit="1" customWidth="1"/>
    <col min="22" max="22" width="10.81640625" style="143" customWidth="1"/>
    <col min="23" max="23" width="10.1796875" style="143" customWidth="1"/>
    <col min="24" max="24" width="8" style="116" bestFit="1" customWidth="1"/>
    <col min="25" max="25" width="8.54296875" style="116" customWidth="1"/>
    <col min="26" max="26" width="7.54296875" style="116" bestFit="1" customWidth="1"/>
    <col min="27" max="16384" width="8.54296875" style="4"/>
  </cols>
  <sheetData>
    <row r="8" spans="1:28" ht="20.149999999999999" customHeight="1">
      <c r="A8" s="385" t="s">
        <v>0</v>
      </c>
      <c r="B8" s="385"/>
      <c r="C8" s="385"/>
      <c r="D8" s="385"/>
      <c r="E8" s="385"/>
      <c r="F8" s="385"/>
      <c r="G8" s="386"/>
      <c r="H8" s="386"/>
      <c r="I8" s="385"/>
      <c r="J8" s="385"/>
      <c r="K8" s="385"/>
      <c r="L8" s="385"/>
      <c r="M8" s="385"/>
      <c r="N8" s="385"/>
      <c r="O8" s="385"/>
      <c r="P8" s="385"/>
      <c r="Q8" s="385"/>
      <c r="R8" s="385"/>
      <c r="S8" s="385"/>
      <c r="T8" s="385"/>
      <c r="U8" s="385"/>
      <c r="V8" s="385"/>
      <c r="W8" s="385"/>
      <c r="X8" s="385"/>
      <c r="Y8" s="385"/>
      <c r="Z8" s="385"/>
      <c r="AA8" s="3"/>
      <c r="AB8" s="3"/>
    </row>
    <row r="9" spans="1:28" ht="20.149999999999999" customHeight="1">
      <c r="A9" s="385" t="s">
        <v>1</v>
      </c>
      <c r="B9" s="385"/>
      <c r="C9" s="385"/>
      <c r="D9" s="385"/>
      <c r="E9" s="385"/>
      <c r="F9" s="385"/>
      <c r="G9" s="386"/>
      <c r="H9" s="386"/>
      <c r="I9" s="385"/>
      <c r="J9" s="385"/>
      <c r="K9" s="385"/>
      <c r="L9" s="385"/>
      <c r="M9" s="385"/>
      <c r="N9" s="385"/>
      <c r="O9" s="385"/>
      <c r="P9" s="385"/>
      <c r="Q9" s="385"/>
      <c r="R9" s="385"/>
      <c r="S9" s="385"/>
      <c r="T9" s="385"/>
      <c r="U9" s="385"/>
      <c r="V9" s="385"/>
      <c r="W9" s="385"/>
      <c r="X9" s="385"/>
      <c r="Y9" s="385"/>
      <c r="Z9" s="385"/>
      <c r="AA9" s="3"/>
      <c r="AB9" s="3"/>
    </row>
    <row r="10" spans="1:28" ht="20.9" customHeight="1" thickBot="1">
      <c r="A10" s="385" t="s">
        <v>2</v>
      </c>
      <c r="B10" s="385"/>
      <c r="C10" s="385"/>
      <c r="D10" s="385"/>
      <c r="E10" s="385"/>
      <c r="F10" s="385"/>
      <c r="G10" s="386"/>
      <c r="H10" s="386"/>
      <c r="I10" s="385"/>
      <c r="J10" s="385"/>
      <c r="K10" s="385"/>
      <c r="L10" s="385"/>
      <c r="M10" s="385"/>
      <c r="N10" s="385"/>
      <c r="O10" s="385"/>
      <c r="P10" s="385"/>
      <c r="Q10" s="385"/>
      <c r="R10" s="385"/>
      <c r="S10" s="385"/>
      <c r="T10" s="385"/>
      <c r="U10" s="385"/>
      <c r="V10" s="385"/>
      <c r="W10" s="385"/>
      <c r="X10" s="385"/>
      <c r="Y10" s="385"/>
      <c r="Z10" s="385"/>
      <c r="AA10" s="3"/>
      <c r="AB10" s="3"/>
    </row>
    <row r="11" spans="1:28" ht="16" thickBot="1">
      <c r="A11" s="5" t="s">
        <v>3</v>
      </c>
      <c r="B11" s="6"/>
      <c r="C11" s="7"/>
      <c r="D11" s="8"/>
      <c r="E11" s="2"/>
      <c r="F11" s="2"/>
      <c r="G11" s="194"/>
      <c r="H11" s="194"/>
      <c r="I11" s="2"/>
      <c r="J11" s="2"/>
      <c r="K11" s="2"/>
      <c r="L11" s="2"/>
      <c r="M11" s="1"/>
      <c r="N11" s="9"/>
      <c r="O11" s="9"/>
      <c r="P11" s="9"/>
      <c r="Q11" s="9"/>
      <c r="R11" s="9"/>
      <c r="S11" s="2"/>
      <c r="T11" s="1"/>
      <c r="U11" s="2"/>
      <c r="V11" s="2"/>
      <c r="W11" s="2"/>
      <c r="X11" s="1"/>
    </row>
    <row r="13" spans="1:28" ht="15.5">
      <c r="A13" s="391" t="s">
        <v>539</v>
      </c>
      <c r="B13" s="391" t="s">
        <v>4</v>
      </c>
      <c r="C13" s="391" t="s">
        <v>5</v>
      </c>
      <c r="D13" s="391" t="s">
        <v>6</v>
      </c>
      <c r="E13" s="390" t="s">
        <v>7</v>
      </c>
      <c r="F13" s="390" t="s">
        <v>8</v>
      </c>
      <c r="G13" s="390" t="s">
        <v>9</v>
      </c>
      <c r="H13" s="390" t="s">
        <v>10</v>
      </c>
      <c r="I13" s="391" t="s">
        <v>11</v>
      </c>
      <c r="J13" s="397" t="s">
        <v>592</v>
      </c>
      <c r="K13" s="397" t="s">
        <v>593</v>
      </c>
      <c r="L13" s="397" t="s">
        <v>630</v>
      </c>
      <c r="M13" s="387" t="s">
        <v>12</v>
      </c>
      <c r="N13" s="387" t="s">
        <v>13</v>
      </c>
      <c r="O13" s="387"/>
      <c r="P13" s="387"/>
      <c r="Q13" s="392" t="s">
        <v>14</v>
      </c>
      <c r="R13" s="393" t="s">
        <v>15</v>
      </c>
      <c r="S13" s="387" t="s">
        <v>16</v>
      </c>
      <c r="T13" s="388" t="s">
        <v>17</v>
      </c>
      <c r="U13" s="388" t="s">
        <v>18</v>
      </c>
      <c r="V13" s="389" t="s">
        <v>19</v>
      </c>
      <c r="W13" s="389" t="s">
        <v>20</v>
      </c>
      <c r="X13" s="389" t="s">
        <v>21</v>
      </c>
      <c r="Y13" s="389"/>
      <c r="Z13" s="389"/>
    </row>
    <row r="14" spans="1:28" ht="33.75" customHeight="1">
      <c r="A14" s="391"/>
      <c r="B14" s="391"/>
      <c r="C14" s="391"/>
      <c r="D14" s="391"/>
      <c r="E14" s="390"/>
      <c r="F14" s="390"/>
      <c r="G14" s="390"/>
      <c r="H14" s="390"/>
      <c r="I14" s="391"/>
      <c r="J14" s="398"/>
      <c r="K14" s="398"/>
      <c r="L14" s="398"/>
      <c r="M14" s="387"/>
      <c r="N14" s="181" t="s">
        <v>22</v>
      </c>
      <c r="O14" s="181" t="s">
        <v>23</v>
      </c>
      <c r="P14" s="182" t="s">
        <v>24</v>
      </c>
      <c r="Q14" s="392"/>
      <c r="R14" s="393"/>
      <c r="S14" s="387"/>
      <c r="T14" s="388"/>
      <c r="U14" s="388"/>
      <c r="V14" s="389"/>
      <c r="W14" s="389"/>
      <c r="X14" s="10" t="s">
        <v>25</v>
      </c>
      <c r="Y14" s="10" t="s">
        <v>26</v>
      </c>
      <c r="Z14" s="10" t="s">
        <v>27</v>
      </c>
    </row>
    <row r="15" spans="1:28" ht="14.15" customHeight="1">
      <c r="A15" s="180"/>
      <c r="B15" s="180"/>
      <c r="C15" s="184"/>
      <c r="D15" s="180"/>
      <c r="E15" s="180"/>
      <c r="F15" s="180"/>
      <c r="G15" s="195"/>
      <c r="H15" s="195"/>
      <c r="I15" s="180"/>
      <c r="J15" s="180"/>
      <c r="K15" s="180"/>
      <c r="L15" s="180"/>
      <c r="M15" s="181"/>
      <c r="N15" s="181"/>
      <c r="O15" s="182"/>
      <c r="P15" s="182"/>
      <c r="Q15" s="139"/>
      <c r="R15" s="182"/>
      <c r="S15" s="182"/>
      <c r="T15" s="183"/>
      <c r="U15" s="183"/>
      <c r="V15" s="10"/>
      <c r="W15" s="10"/>
      <c r="X15" s="10"/>
      <c r="Y15" s="10"/>
      <c r="Z15" s="10"/>
    </row>
    <row r="16" spans="1:28" ht="38.15" customHeight="1">
      <c r="A16" s="11">
        <v>1</v>
      </c>
      <c r="B16" s="54" t="s">
        <v>117</v>
      </c>
      <c r="C16" s="14" t="s">
        <v>118</v>
      </c>
      <c r="D16" s="14" t="str">
        <f>'[2]POM 4 2023 BA PDF (2)'!$C$36</f>
        <v>Afaloicai</v>
      </c>
      <c r="E16" s="13">
        <v>7</v>
      </c>
      <c r="F16" s="55" t="s">
        <v>119</v>
      </c>
      <c r="G16" s="185" t="s">
        <v>69</v>
      </c>
      <c r="H16" s="185" t="s">
        <v>70</v>
      </c>
      <c r="I16" s="13" t="s">
        <v>33</v>
      </c>
      <c r="J16" s="266"/>
      <c r="K16" s="266">
        <v>1</v>
      </c>
      <c r="L16" s="265"/>
      <c r="M16" s="15">
        <f>J16+K16+L16</f>
        <v>1</v>
      </c>
      <c r="N16" s="16">
        <f>'[3]Progres Infras'!$E$48</f>
        <v>37797</v>
      </c>
      <c r="O16" s="17"/>
      <c r="P16" s="17">
        <f t="shared" ref="P16:P29" si="0">N16+O16</f>
        <v>37797</v>
      </c>
      <c r="Q16" s="18">
        <v>0</v>
      </c>
      <c r="R16" s="19">
        <f t="shared" ref="R16:R84" si="1">P16-Q16</f>
        <v>37797</v>
      </c>
      <c r="S16" s="17">
        <v>0</v>
      </c>
      <c r="T16" s="20">
        <f t="shared" ref="T16:T86" si="2">Q16/P16</f>
        <v>0</v>
      </c>
      <c r="U16" s="21">
        <f>'SIKLUS-7'!R79</f>
        <v>0.85</v>
      </c>
      <c r="V16" s="340">
        <f>'SIKLUS-7'!S79</f>
        <v>0</v>
      </c>
      <c r="W16" s="340">
        <f>'SIKLUS-7'!T79</f>
        <v>0</v>
      </c>
      <c r="X16" s="340">
        <f>'SIKLUS-7'!U79</f>
        <v>0</v>
      </c>
      <c r="Y16" s="340">
        <f>'SIKLUS-7'!V79</f>
        <v>0</v>
      </c>
      <c r="Z16" s="340">
        <f>'SIKLUS-7'!W79</f>
        <v>0</v>
      </c>
    </row>
    <row r="17" spans="1:26" ht="38.15" customHeight="1">
      <c r="A17" s="11">
        <f>A16+1</f>
        <v>2</v>
      </c>
      <c r="B17" s="54" t="s">
        <v>117</v>
      </c>
      <c r="C17" s="14" t="s">
        <v>118</v>
      </c>
      <c r="D17" s="14" t="str">
        <f>'[2]POM 4 2023 BA PDF (2)'!$C$30</f>
        <v>Alaua Craik</v>
      </c>
      <c r="E17" s="13">
        <v>7</v>
      </c>
      <c r="F17" s="55" t="s">
        <v>120</v>
      </c>
      <c r="G17" s="185" t="s">
        <v>31</v>
      </c>
      <c r="H17" s="185" t="s">
        <v>32</v>
      </c>
      <c r="I17" s="13" t="s">
        <v>44</v>
      </c>
      <c r="J17" s="266"/>
      <c r="K17" s="266">
        <v>1</v>
      </c>
      <c r="L17" s="265"/>
      <c r="M17" s="15">
        <f t="shared" ref="M17:M84" si="3">J17+K17+L17</f>
        <v>1</v>
      </c>
      <c r="N17" s="16">
        <f>'[3]Progres Infras'!$E$49</f>
        <v>37797</v>
      </c>
      <c r="O17" s="17"/>
      <c r="P17" s="17">
        <f t="shared" si="0"/>
        <v>37797</v>
      </c>
      <c r="Q17" s="18">
        <v>0</v>
      </c>
      <c r="R17" s="19">
        <f t="shared" si="1"/>
        <v>37797</v>
      </c>
      <c r="S17" s="17">
        <v>0</v>
      </c>
      <c r="T17" s="20">
        <f t="shared" si="2"/>
        <v>0</v>
      </c>
      <c r="U17" s="21">
        <f>'SIKLUS-7'!R80</f>
        <v>0.95</v>
      </c>
      <c r="V17" s="340">
        <f>'SIKLUS-7'!S80</f>
        <v>0</v>
      </c>
      <c r="W17" s="340">
        <f>'SIKLUS-7'!T80</f>
        <v>0</v>
      </c>
      <c r="X17" s="340">
        <f>'SIKLUS-7'!U80</f>
        <v>12</v>
      </c>
      <c r="Y17" s="340">
        <f>'SIKLUS-7'!V80</f>
        <v>2</v>
      </c>
      <c r="Z17" s="340">
        <f>'SIKLUS-7'!W80</f>
        <v>0</v>
      </c>
    </row>
    <row r="18" spans="1:26" ht="38.15" customHeight="1">
      <c r="A18" s="11">
        <f t="shared" ref="A18:A84" si="4">A17+1</f>
        <v>3</v>
      </c>
      <c r="B18" s="54" t="s">
        <v>117</v>
      </c>
      <c r="C18" s="14" t="s">
        <v>118</v>
      </c>
      <c r="D18" s="14" t="str">
        <f>'[2]POM 4 2023 BA PDF (2)'!$C$15</f>
        <v>Alaua Leten</v>
      </c>
      <c r="E18" s="13">
        <v>7</v>
      </c>
      <c r="F18" s="55" t="s">
        <v>120</v>
      </c>
      <c r="G18" s="185" t="s">
        <v>31</v>
      </c>
      <c r="H18" s="185" t="s">
        <v>37</v>
      </c>
      <c r="I18" s="13" t="s">
        <v>44</v>
      </c>
      <c r="J18" s="266"/>
      <c r="K18" s="266">
        <v>1</v>
      </c>
      <c r="L18" s="265"/>
      <c r="M18" s="15">
        <f t="shared" si="3"/>
        <v>1</v>
      </c>
      <c r="N18" s="16">
        <f>'[3]Progres Infras'!$E$50</f>
        <v>37797</v>
      </c>
      <c r="O18" s="17"/>
      <c r="P18" s="17">
        <f t="shared" si="0"/>
        <v>37797</v>
      </c>
      <c r="Q18" s="18">
        <v>0</v>
      </c>
      <c r="R18" s="19">
        <f t="shared" si="1"/>
        <v>37797</v>
      </c>
      <c r="S18" s="17">
        <v>0</v>
      </c>
      <c r="T18" s="20">
        <f t="shared" si="2"/>
        <v>0</v>
      </c>
      <c r="U18" s="21">
        <f>'SIKLUS-7'!R81</f>
        <v>0.96</v>
      </c>
      <c r="V18" s="340">
        <f>'SIKLUS-7'!S81</f>
        <v>0</v>
      </c>
      <c r="W18" s="340">
        <f>'SIKLUS-7'!T81</f>
        <v>0</v>
      </c>
      <c r="X18" s="340">
        <f>'SIKLUS-7'!U81</f>
        <v>0</v>
      </c>
      <c r="Y18" s="340">
        <f>'SIKLUS-7'!V81</f>
        <v>0</v>
      </c>
      <c r="Z18" s="340">
        <f>'SIKLUS-7'!W81</f>
        <v>0</v>
      </c>
    </row>
    <row r="19" spans="1:26" ht="38.15" customHeight="1">
      <c r="A19" s="11">
        <f t="shared" si="4"/>
        <v>4</v>
      </c>
      <c r="B19" s="54" t="s">
        <v>117</v>
      </c>
      <c r="C19" s="14" t="s">
        <v>118</v>
      </c>
      <c r="D19" s="14" t="str">
        <f>'[2]POM 4 2023 BA PDF (2)'!$C$18</f>
        <v>Defauassi</v>
      </c>
      <c r="E19" s="13">
        <v>7</v>
      </c>
      <c r="F19" s="55" t="s">
        <v>121</v>
      </c>
      <c r="G19" s="185" t="s">
        <v>49</v>
      </c>
      <c r="H19" s="185" t="s">
        <v>50</v>
      </c>
      <c r="I19" s="13" t="s">
        <v>44</v>
      </c>
      <c r="J19" s="266"/>
      <c r="K19" s="266">
        <v>1</v>
      </c>
      <c r="L19" s="265"/>
      <c r="M19" s="15">
        <f t="shared" si="3"/>
        <v>1</v>
      </c>
      <c r="N19" s="16">
        <f>'[3]Progres Infras'!$E$51</f>
        <v>37651</v>
      </c>
      <c r="O19" s="17"/>
      <c r="P19" s="17">
        <f t="shared" si="0"/>
        <v>37651</v>
      </c>
      <c r="Q19" s="18">
        <v>0</v>
      </c>
      <c r="R19" s="19">
        <f t="shared" si="1"/>
        <v>37651</v>
      </c>
      <c r="S19" s="17">
        <v>0</v>
      </c>
      <c r="T19" s="20">
        <f t="shared" si="2"/>
        <v>0</v>
      </c>
      <c r="U19" s="21">
        <f>'SIKLUS-7'!R82</f>
        <v>1</v>
      </c>
      <c r="V19" s="340">
        <f>'SIKLUS-7'!S82</f>
        <v>0</v>
      </c>
      <c r="W19" s="340">
        <f>'SIKLUS-7'!T82</f>
        <v>0</v>
      </c>
      <c r="X19" s="340">
        <f>'SIKLUS-7'!U82</f>
        <v>0</v>
      </c>
      <c r="Y19" s="340">
        <f>'SIKLUS-7'!V82</f>
        <v>0</v>
      </c>
      <c r="Z19" s="340">
        <f>'SIKLUS-7'!W82</f>
        <v>0</v>
      </c>
    </row>
    <row r="20" spans="1:26" ht="38.15" customHeight="1">
      <c r="A20" s="11">
        <f t="shared" si="4"/>
        <v>5</v>
      </c>
      <c r="B20" s="54" t="s">
        <v>117</v>
      </c>
      <c r="C20" s="14" t="s">
        <v>118</v>
      </c>
      <c r="D20" s="14" t="str">
        <f>'[2]POM 4 2023 BA PDF (2)'!$C$24</f>
        <v>Haeconi</v>
      </c>
      <c r="E20" s="13">
        <v>7</v>
      </c>
      <c r="F20" s="55" t="s">
        <v>120</v>
      </c>
      <c r="G20" s="185" t="s">
        <v>31</v>
      </c>
      <c r="H20" s="185" t="s">
        <v>32</v>
      </c>
      <c r="I20" s="13" t="s">
        <v>33</v>
      </c>
      <c r="J20" s="266">
        <v>1</v>
      </c>
      <c r="K20" s="266"/>
      <c r="L20" s="265"/>
      <c r="M20" s="15">
        <f t="shared" si="3"/>
        <v>1</v>
      </c>
      <c r="N20" s="16">
        <f>'[3]Progres Infras'!$E$52</f>
        <v>41574</v>
      </c>
      <c r="O20" s="17"/>
      <c r="P20" s="17">
        <f t="shared" si="0"/>
        <v>41574</v>
      </c>
      <c r="Q20" s="18">
        <v>0</v>
      </c>
      <c r="R20" s="19">
        <f t="shared" si="1"/>
        <v>41574</v>
      </c>
      <c r="S20" s="17">
        <v>0</v>
      </c>
      <c r="T20" s="20">
        <f t="shared" si="2"/>
        <v>0</v>
      </c>
      <c r="U20" s="21">
        <f>'SIKLUS-7'!R83</f>
        <v>1</v>
      </c>
      <c r="V20" s="340">
        <f>'SIKLUS-7'!S83</f>
        <v>1</v>
      </c>
      <c r="W20" s="340">
        <f>'SIKLUS-7'!T83</f>
        <v>1</v>
      </c>
      <c r="X20" s="340">
        <f>'SIKLUS-7'!U83</f>
        <v>0</v>
      </c>
      <c r="Y20" s="340">
        <f>'SIKLUS-7'!V83</f>
        <v>0</v>
      </c>
      <c r="Z20" s="340">
        <f>'SIKLUS-7'!W83</f>
        <v>0</v>
      </c>
    </row>
    <row r="21" spans="1:26" ht="38.15" customHeight="1">
      <c r="A21" s="11">
        <f t="shared" si="4"/>
        <v>6</v>
      </c>
      <c r="B21" s="54" t="s">
        <v>117</v>
      </c>
      <c r="C21" s="14" t="s">
        <v>118</v>
      </c>
      <c r="D21" s="14" t="str">
        <f>'[2]POM 4 2023 BA PDF (2)'!$C$27</f>
        <v>Larisula</v>
      </c>
      <c r="E21" s="13">
        <v>7</v>
      </c>
      <c r="F21" s="55" t="s">
        <v>120</v>
      </c>
      <c r="G21" s="185" t="s">
        <v>31</v>
      </c>
      <c r="H21" s="185" t="s">
        <v>32</v>
      </c>
      <c r="I21" s="13" t="s">
        <v>44</v>
      </c>
      <c r="J21" s="266">
        <v>1</v>
      </c>
      <c r="K21" s="266"/>
      <c r="L21" s="265"/>
      <c r="M21" s="15">
        <f t="shared" si="3"/>
        <v>1</v>
      </c>
      <c r="N21" s="16">
        <f>'[3]Progres Infras'!$E$53</f>
        <v>37797</v>
      </c>
      <c r="O21" s="17"/>
      <c r="P21" s="17">
        <f t="shared" si="0"/>
        <v>37797</v>
      </c>
      <c r="Q21" s="18">
        <v>0</v>
      </c>
      <c r="R21" s="19">
        <f t="shared" si="1"/>
        <v>37797</v>
      </c>
      <c r="S21" s="17">
        <v>0</v>
      </c>
      <c r="T21" s="20">
        <f t="shared" si="2"/>
        <v>0</v>
      </c>
      <c r="U21" s="21">
        <f>'SIKLUS-7'!R84</f>
        <v>1</v>
      </c>
      <c r="V21" s="340">
        <f>'SIKLUS-7'!S84</f>
        <v>1</v>
      </c>
      <c r="W21" s="340">
        <f>'SIKLUS-7'!T84</f>
        <v>1</v>
      </c>
      <c r="X21" s="340">
        <f>'SIKLUS-7'!U84</f>
        <v>0</v>
      </c>
      <c r="Y21" s="340">
        <f>'SIKLUS-7'!V84</f>
        <v>0</v>
      </c>
      <c r="Z21" s="340">
        <f>'SIKLUS-7'!W84</f>
        <v>0</v>
      </c>
    </row>
    <row r="22" spans="1:26" ht="38.15" customHeight="1">
      <c r="A22" s="11">
        <f t="shared" si="4"/>
        <v>7</v>
      </c>
      <c r="B22" s="54" t="s">
        <v>117</v>
      </c>
      <c r="C22" s="14" t="s">
        <v>118</v>
      </c>
      <c r="D22" s="14" t="str">
        <f>'[2]POM 4 2023 BA PDF (2)'!$C$21</f>
        <v>Lavateri</v>
      </c>
      <c r="E22" s="13">
        <v>7</v>
      </c>
      <c r="F22" s="55" t="s">
        <v>120</v>
      </c>
      <c r="G22" s="185" t="s">
        <v>31</v>
      </c>
      <c r="H22" s="185" t="s">
        <v>32</v>
      </c>
      <c r="I22" s="13" t="s">
        <v>33</v>
      </c>
      <c r="J22" s="15">
        <v>1</v>
      </c>
      <c r="K22" s="15"/>
      <c r="L22" s="15"/>
      <c r="M22" s="15">
        <f t="shared" si="3"/>
        <v>1</v>
      </c>
      <c r="N22" s="16">
        <f>'[3]Progres Infras'!$E$54</f>
        <v>34270</v>
      </c>
      <c r="O22" s="17"/>
      <c r="P22" s="17">
        <f t="shared" si="0"/>
        <v>34270</v>
      </c>
      <c r="Q22" s="18">
        <v>0</v>
      </c>
      <c r="R22" s="19">
        <f t="shared" si="1"/>
        <v>34270</v>
      </c>
      <c r="S22" s="17">
        <v>0</v>
      </c>
      <c r="T22" s="20">
        <f t="shared" si="2"/>
        <v>0</v>
      </c>
      <c r="U22" s="21">
        <f>'SIKLUS-7'!R85</f>
        <v>1</v>
      </c>
      <c r="V22" s="340">
        <f>'SIKLUS-7'!S85</f>
        <v>1</v>
      </c>
      <c r="W22" s="340">
        <f>'SIKLUS-7'!T85</f>
        <v>1</v>
      </c>
      <c r="X22" s="340">
        <f>'SIKLUS-7'!U85</f>
        <v>0</v>
      </c>
      <c r="Y22" s="340">
        <f>'SIKLUS-7'!V85</f>
        <v>0</v>
      </c>
      <c r="Z22" s="340">
        <f>'SIKLUS-7'!W85</f>
        <v>0</v>
      </c>
    </row>
    <row r="23" spans="1:26" ht="38.15" customHeight="1">
      <c r="A23" s="11">
        <f t="shared" si="4"/>
        <v>8</v>
      </c>
      <c r="B23" s="54" t="s">
        <v>117</v>
      </c>
      <c r="C23" s="14" t="s">
        <v>118</v>
      </c>
      <c r="D23" s="14" t="str">
        <f>'[2]POM 4 2023 BA PDF (2)'!$C$33</f>
        <v>Ossohuna</v>
      </c>
      <c r="E23" s="13">
        <v>7</v>
      </c>
      <c r="F23" s="55" t="s">
        <v>120</v>
      </c>
      <c r="G23" s="185" t="s">
        <v>31</v>
      </c>
      <c r="H23" s="185" t="s">
        <v>32</v>
      </c>
      <c r="I23" s="13" t="s">
        <v>33</v>
      </c>
      <c r="J23" s="266"/>
      <c r="K23" s="266">
        <v>1</v>
      </c>
      <c r="L23" s="265"/>
      <c r="M23" s="15">
        <f t="shared" si="3"/>
        <v>1</v>
      </c>
      <c r="N23" s="16">
        <f>'[3]Progres Infras'!$E$55</f>
        <v>37797</v>
      </c>
      <c r="O23" s="17"/>
      <c r="P23" s="17">
        <f t="shared" si="0"/>
        <v>37797</v>
      </c>
      <c r="Q23" s="18">
        <v>0</v>
      </c>
      <c r="R23" s="19">
        <f t="shared" si="1"/>
        <v>37797</v>
      </c>
      <c r="S23" s="17">
        <v>0</v>
      </c>
      <c r="T23" s="20">
        <f t="shared" si="2"/>
        <v>0</v>
      </c>
      <c r="U23" s="21">
        <f>'SIKLUS-7'!R86</f>
        <v>1</v>
      </c>
      <c r="V23" s="340">
        <f>'SIKLUS-7'!S86</f>
        <v>0</v>
      </c>
      <c r="W23" s="340">
        <f>'SIKLUS-7'!T86</f>
        <v>0</v>
      </c>
      <c r="X23" s="340">
        <f>'SIKLUS-7'!U86</f>
        <v>0</v>
      </c>
      <c r="Y23" s="340">
        <f>'SIKLUS-7'!V86</f>
        <v>0</v>
      </c>
      <c r="Z23" s="340">
        <f>'SIKLUS-7'!W86</f>
        <v>0</v>
      </c>
    </row>
    <row r="24" spans="1:26" ht="38.15" customHeight="1">
      <c r="A24" s="11">
        <f t="shared" si="4"/>
        <v>9</v>
      </c>
      <c r="B24" s="54" t="s">
        <v>117</v>
      </c>
      <c r="C24" s="14" t="s">
        <v>118</v>
      </c>
      <c r="D24" s="14" t="str">
        <f>'[2]POM 4 2023 BA PDF (2)'!$C$39</f>
        <v>Samalari</v>
      </c>
      <c r="E24" s="13">
        <v>7</v>
      </c>
      <c r="F24" s="55" t="s">
        <v>121</v>
      </c>
      <c r="G24" s="185" t="s">
        <v>31</v>
      </c>
      <c r="H24" s="185" t="s">
        <v>32</v>
      </c>
      <c r="I24" s="13" t="s">
        <v>33</v>
      </c>
      <c r="J24" s="266">
        <v>1</v>
      </c>
      <c r="K24" s="266"/>
      <c r="L24" s="265"/>
      <c r="M24" s="15">
        <f t="shared" si="3"/>
        <v>1</v>
      </c>
      <c r="N24" s="16">
        <f>'[3]Progres Infras'!$E$56</f>
        <v>34270</v>
      </c>
      <c r="O24" s="17"/>
      <c r="P24" s="17">
        <f t="shared" si="0"/>
        <v>34270</v>
      </c>
      <c r="Q24" s="18">
        <v>0</v>
      </c>
      <c r="R24" s="19">
        <f t="shared" si="1"/>
        <v>34270</v>
      </c>
      <c r="S24" s="17">
        <v>0</v>
      </c>
      <c r="T24" s="20">
        <f t="shared" si="2"/>
        <v>0</v>
      </c>
      <c r="U24" s="21">
        <f>'SIKLUS-7'!R87</f>
        <v>1</v>
      </c>
      <c r="V24" s="340">
        <f>'SIKLUS-7'!S87</f>
        <v>0</v>
      </c>
      <c r="W24" s="340">
        <f>'SIKLUS-7'!T87</f>
        <v>0</v>
      </c>
      <c r="X24" s="340">
        <f>'SIKLUS-7'!U87</f>
        <v>0</v>
      </c>
      <c r="Y24" s="340">
        <f>'SIKLUS-7'!V87</f>
        <v>0</v>
      </c>
      <c r="Z24" s="340">
        <f>'SIKLUS-7'!W87</f>
        <v>0</v>
      </c>
    </row>
    <row r="25" spans="1:26" ht="38.15" customHeight="1">
      <c r="A25" s="11">
        <f t="shared" si="4"/>
        <v>10</v>
      </c>
      <c r="B25" s="54" t="s">
        <v>117</v>
      </c>
      <c r="C25" s="14" t="s">
        <v>118</v>
      </c>
      <c r="D25" s="14" t="str">
        <f>'[2]POM 4 2023 BA PDF (2)'!$C$42</f>
        <v>Uacala</v>
      </c>
      <c r="E25" s="13">
        <v>7</v>
      </c>
      <c r="F25" s="55" t="s">
        <v>120</v>
      </c>
      <c r="G25" s="185" t="s">
        <v>31</v>
      </c>
      <c r="H25" s="185" t="s">
        <v>32</v>
      </c>
      <c r="I25" s="13" t="s">
        <v>33</v>
      </c>
      <c r="J25" s="266"/>
      <c r="K25" s="266">
        <v>1</v>
      </c>
      <c r="L25" s="265"/>
      <c r="M25" s="15">
        <f t="shared" si="3"/>
        <v>1</v>
      </c>
      <c r="N25" s="16">
        <f>'[3]Progres Infras'!$E$57</f>
        <v>34270</v>
      </c>
      <c r="O25" s="17"/>
      <c r="P25" s="17">
        <f t="shared" si="0"/>
        <v>34270</v>
      </c>
      <c r="Q25" s="18">
        <v>0</v>
      </c>
      <c r="R25" s="19">
        <f t="shared" si="1"/>
        <v>34270</v>
      </c>
      <c r="S25" s="17">
        <v>0</v>
      </c>
      <c r="T25" s="20">
        <f t="shared" si="2"/>
        <v>0</v>
      </c>
      <c r="U25" s="21">
        <f>'SIKLUS-7'!R88</f>
        <v>0.98</v>
      </c>
      <c r="V25" s="340">
        <f>'SIKLUS-7'!S88</f>
        <v>0</v>
      </c>
      <c r="W25" s="340">
        <f>'SIKLUS-7'!T88</f>
        <v>0</v>
      </c>
      <c r="X25" s="340">
        <f>'SIKLUS-7'!U88</f>
        <v>0</v>
      </c>
      <c r="Y25" s="340">
        <f>'SIKLUS-7'!V88</f>
        <v>0</v>
      </c>
      <c r="Z25" s="340">
        <f>'SIKLUS-7'!W88</f>
        <v>0</v>
      </c>
    </row>
    <row r="26" spans="1:26" ht="38.15" customHeight="1">
      <c r="A26" s="267"/>
      <c r="B26" s="268"/>
      <c r="C26" s="109"/>
      <c r="D26" s="109"/>
      <c r="E26" s="269"/>
      <c r="F26" s="270"/>
      <c r="G26" s="271"/>
      <c r="H26" s="271"/>
      <c r="I26" s="269"/>
      <c r="J26" s="272">
        <f>SUM(J16:J25)</f>
        <v>4</v>
      </c>
      <c r="K26" s="272">
        <f>SUM(K16:K25)</f>
        <v>6</v>
      </c>
      <c r="L26" s="272">
        <f>SUM(L16:L25)</f>
        <v>0</v>
      </c>
      <c r="M26" s="272">
        <f>SUM(M16:M25)</f>
        <v>10</v>
      </c>
      <c r="N26" s="274"/>
      <c r="O26" s="275"/>
      <c r="P26" s="275"/>
      <c r="Q26" s="276"/>
      <c r="R26" s="277"/>
      <c r="S26" s="275"/>
      <c r="T26" s="278"/>
      <c r="U26" s="280">
        <f>AVERAGE(U16:U25)</f>
        <v>0.97399999999999998</v>
      </c>
      <c r="V26" s="272">
        <f t="shared" ref="V26:Z26" si="5">SUM(V16:V25)</f>
        <v>3</v>
      </c>
      <c r="W26" s="272">
        <f t="shared" si="5"/>
        <v>3</v>
      </c>
      <c r="X26" s="272">
        <f t="shared" si="5"/>
        <v>12</v>
      </c>
      <c r="Y26" s="272">
        <f t="shared" si="5"/>
        <v>2</v>
      </c>
      <c r="Z26" s="272">
        <f t="shared" si="5"/>
        <v>0</v>
      </c>
    </row>
    <row r="27" spans="1:26" ht="38.15" customHeight="1">
      <c r="A27" s="11">
        <f>A25+1</f>
        <v>11</v>
      </c>
      <c r="B27" s="54" t="s">
        <v>117</v>
      </c>
      <c r="C27" s="14" t="s">
        <v>122</v>
      </c>
      <c r="D27" s="14" t="str">
        <f>'[2]POM 4 2023 BA PDF (2)'!$C$68</f>
        <v>Bahu</v>
      </c>
      <c r="E27" s="13">
        <v>7</v>
      </c>
      <c r="F27" s="55" t="s">
        <v>120</v>
      </c>
      <c r="G27" s="185" t="s">
        <v>31</v>
      </c>
      <c r="H27" s="185" t="s">
        <v>32</v>
      </c>
      <c r="I27" s="13" t="s">
        <v>44</v>
      </c>
      <c r="J27" s="266">
        <v>1</v>
      </c>
      <c r="K27" s="266"/>
      <c r="L27" s="265"/>
      <c r="M27" s="15">
        <f t="shared" si="3"/>
        <v>1</v>
      </c>
      <c r="N27" s="16">
        <f>'[3]Progres Infras'!$E$36</f>
        <v>38547</v>
      </c>
      <c r="O27" s="17"/>
      <c r="P27" s="17">
        <f t="shared" si="0"/>
        <v>38547</v>
      </c>
      <c r="Q27" s="18">
        <v>0</v>
      </c>
      <c r="R27" s="19">
        <f t="shared" si="1"/>
        <v>38547</v>
      </c>
      <c r="S27" s="17">
        <v>0</v>
      </c>
      <c r="T27" s="20">
        <f t="shared" si="2"/>
        <v>0</v>
      </c>
      <c r="U27" s="21">
        <f>'SIKLUS-7'!R89</f>
        <v>1</v>
      </c>
      <c r="V27" s="340">
        <f>'SIKLUS-7'!S89</f>
        <v>1</v>
      </c>
      <c r="W27" s="340">
        <f>'SIKLUS-7'!T89</f>
        <v>0</v>
      </c>
      <c r="X27" s="340">
        <f>'SIKLUS-7'!U89</f>
        <v>17</v>
      </c>
      <c r="Y27" s="340">
        <f>'SIKLUS-7'!V89</f>
        <v>8</v>
      </c>
      <c r="Z27" s="340">
        <f>'SIKLUS-7'!W89</f>
        <v>0</v>
      </c>
    </row>
    <row r="28" spans="1:26" ht="38.15" customHeight="1">
      <c r="A28" s="11">
        <f t="shared" si="4"/>
        <v>12</v>
      </c>
      <c r="B28" s="54" t="s">
        <v>117</v>
      </c>
      <c r="C28" s="14" t="s">
        <v>122</v>
      </c>
      <c r="D28" s="14" t="str">
        <f>'[2]POM 4 2023 BA PDF (2)'!$C$71</f>
        <v>Bucoli</v>
      </c>
      <c r="E28" s="13">
        <v>7</v>
      </c>
      <c r="F28" s="55" t="s">
        <v>123</v>
      </c>
      <c r="G28" s="196" t="s">
        <v>124</v>
      </c>
      <c r="H28" s="185" t="s">
        <v>125</v>
      </c>
      <c r="I28" s="13" t="s">
        <v>44</v>
      </c>
      <c r="J28" s="266"/>
      <c r="K28" s="266">
        <v>1</v>
      </c>
      <c r="L28" s="265"/>
      <c r="M28" s="15">
        <f t="shared" si="3"/>
        <v>1</v>
      </c>
      <c r="N28" s="16">
        <f>'[3]Progres Infras'!$E$37</f>
        <v>34520</v>
      </c>
      <c r="O28" s="17"/>
      <c r="P28" s="17">
        <f t="shared" si="0"/>
        <v>34520</v>
      </c>
      <c r="Q28" s="18">
        <v>0</v>
      </c>
      <c r="R28" s="19">
        <f t="shared" si="1"/>
        <v>34520</v>
      </c>
      <c r="S28" s="17">
        <v>0</v>
      </c>
      <c r="T28" s="20">
        <f t="shared" si="2"/>
        <v>0</v>
      </c>
      <c r="U28" s="21">
        <f>'SIKLUS-7'!R90</f>
        <v>1</v>
      </c>
      <c r="V28" s="340">
        <f>'SIKLUS-7'!S90</f>
        <v>0</v>
      </c>
      <c r="W28" s="340">
        <f>'SIKLUS-7'!T90</f>
        <v>0</v>
      </c>
      <c r="X28" s="340">
        <f>'SIKLUS-7'!U90</f>
        <v>0</v>
      </c>
      <c r="Y28" s="340">
        <f>'SIKLUS-7'!V90</f>
        <v>0</v>
      </c>
      <c r="Z28" s="340">
        <f>'SIKLUS-7'!W90</f>
        <v>0</v>
      </c>
    </row>
    <row r="29" spans="1:26" ht="37.5" customHeight="1">
      <c r="A29" s="11">
        <f t="shared" si="4"/>
        <v>13</v>
      </c>
      <c r="B29" s="54" t="s">
        <v>117</v>
      </c>
      <c r="C29" s="14" t="s">
        <v>122</v>
      </c>
      <c r="D29" s="14" t="str">
        <f>'[2]POM 4 2023 BA PDF (2)'!$C$74</f>
        <v>Buibau</v>
      </c>
      <c r="E29" s="13">
        <v>7</v>
      </c>
      <c r="F29" s="55" t="s">
        <v>120</v>
      </c>
      <c r="G29" s="185" t="s">
        <v>31</v>
      </c>
      <c r="H29" s="185" t="s">
        <v>37</v>
      </c>
      <c r="I29" s="13" t="s">
        <v>33</v>
      </c>
      <c r="J29" s="15">
        <v>1</v>
      </c>
      <c r="K29" s="15"/>
      <c r="L29" s="15"/>
      <c r="M29" s="15">
        <f t="shared" si="3"/>
        <v>1</v>
      </c>
      <c r="N29" s="16">
        <f>'[3]Progres Infras'!$E$38</f>
        <v>34770</v>
      </c>
      <c r="O29" s="17"/>
      <c r="P29" s="17">
        <f t="shared" si="0"/>
        <v>34770</v>
      </c>
      <c r="Q29" s="18">
        <f>'[3]Progres Infras'!$H$38</f>
        <v>5579.25</v>
      </c>
      <c r="R29" s="19">
        <f t="shared" si="1"/>
        <v>29190.75</v>
      </c>
      <c r="S29" s="17">
        <v>0</v>
      </c>
      <c r="T29" s="20">
        <f t="shared" si="2"/>
        <v>0.16046160483175151</v>
      </c>
      <c r="U29" s="21">
        <f>'SIKLUS-7'!R91</f>
        <v>1</v>
      </c>
      <c r="V29" s="340">
        <f>'SIKLUS-7'!S91</f>
        <v>1</v>
      </c>
      <c r="W29" s="340">
        <f>'SIKLUS-7'!T91</f>
        <v>0</v>
      </c>
      <c r="X29" s="340">
        <f>'SIKLUS-7'!U91</f>
        <v>12</v>
      </c>
      <c r="Y29" s="340">
        <f>'SIKLUS-7'!V91</f>
        <v>2</v>
      </c>
      <c r="Z29" s="340">
        <f>'SIKLUS-7'!W91</f>
        <v>0</v>
      </c>
    </row>
    <row r="30" spans="1:26" ht="38.15" customHeight="1">
      <c r="A30" s="11">
        <f t="shared" si="4"/>
        <v>14</v>
      </c>
      <c r="B30" s="54" t="s">
        <v>117</v>
      </c>
      <c r="C30" s="14" t="s">
        <v>122</v>
      </c>
      <c r="D30" s="14" t="str">
        <f>'[2]POM 4 2023 BA PDF (2)'!$C$77</f>
        <v>Buruma</v>
      </c>
      <c r="E30" s="13">
        <v>7</v>
      </c>
      <c r="F30" s="55" t="s">
        <v>120</v>
      </c>
      <c r="G30" s="196" t="s">
        <v>31</v>
      </c>
      <c r="H30" s="185" t="s">
        <v>37</v>
      </c>
      <c r="I30" s="13" t="s">
        <v>33</v>
      </c>
      <c r="J30" s="266">
        <v>1</v>
      </c>
      <c r="K30" s="266"/>
      <c r="L30" s="265"/>
      <c r="M30" s="15">
        <f t="shared" si="3"/>
        <v>1</v>
      </c>
      <c r="N30" s="56">
        <v>0</v>
      </c>
      <c r="O30" s="17"/>
      <c r="P30" s="17">
        <f>'[3]Progres Infras'!$E$39</f>
        <v>38547</v>
      </c>
      <c r="Q30" s="57">
        <v>0</v>
      </c>
      <c r="R30" s="19">
        <f t="shared" si="1"/>
        <v>38547</v>
      </c>
      <c r="S30" s="17">
        <v>0</v>
      </c>
      <c r="T30" s="20">
        <f t="shared" si="2"/>
        <v>0</v>
      </c>
      <c r="U30" s="21">
        <f>'SIKLUS-7'!R92</f>
        <v>1</v>
      </c>
      <c r="V30" s="340">
        <f>'SIKLUS-7'!S92</f>
        <v>0</v>
      </c>
      <c r="W30" s="340">
        <f>'SIKLUS-7'!T92</f>
        <v>0</v>
      </c>
      <c r="X30" s="340">
        <f>'SIKLUS-7'!U92</f>
        <v>0</v>
      </c>
      <c r="Y30" s="340">
        <f>'SIKLUS-7'!V92</f>
        <v>0</v>
      </c>
      <c r="Z30" s="340">
        <f>'SIKLUS-7'!W92</f>
        <v>0</v>
      </c>
    </row>
    <row r="31" spans="1:26" ht="38.15" customHeight="1">
      <c r="A31" s="11">
        <f t="shared" si="4"/>
        <v>15</v>
      </c>
      <c r="B31" s="54" t="s">
        <v>117</v>
      </c>
      <c r="C31" s="14" t="s">
        <v>122</v>
      </c>
      <c r="D31" s="14" t="str">
        <f>'[2]POM 4 2023 BA PDF (2)'!$C$80</f>
        <v>Caibada</v>
      </c>
      <c r="E31" s="13">
        <v>7</v>
      </c>
      <c r="F31" s="55" t="s">
        <v>120</v>
      </c>
      <c r="G31" s="185" t="s">
        <v>31</v>
      </c>
      <c r="H31" s="185" t="s">
        <v>126</v>
      </c>
      <c r="I31" s="13" t="s">
        <v>44</v>
      </c>
      <c r="J31" s="266"/>
      <c r="K31" s="266">
        <v>1</v>
      </c>
      <c r="L31" s="265"/>
      <c r="M31" s="15">
        <f t="shared" si="3"/>
        <v>1</v>
      </c>
      <c r="N31" s="16">
        <v>0</v>
      </c>
      <c r="O31" s="17"/>
      <c r="P31" s="17">
        <f>'[3]Progres Infras'!$E$40</f>
        <v>30993</v>
      </c>
      <c r="Q31" s="18">
        <f>'[3]Progres Infras'!$H$40</f>
        <v>455</v>
      </c>
      <c r="R31" s="19">
        <f t="shared" si="1"/>
        <v>30538</v>
      </c>
      <c r="S31" s="17">
        <v>0</v>
      </c>
      <c r="T31" s="20">
        <f t="shared" si="2"/>
        <v>1.4680734359371471E-2</v>
      </c>
      <c r="U31" s="21">
        <f>'SIKLUS-7'!R93</f>
        <v>1</v>
      </c>
      <c r="V31" s="340">
        <f>'SIKLUS-7'!S93</f>
        <v>0</v>
      </c>
      <c r="W31" s="340">
        <f>'SIKLUS-7'!T93</f>
        <v>0</v>
      </c>
      <c r="X31" s="340">
        <f>'SIKLUS-7'!U93</f>
        <v>0</v>
      </c>
      <c r="Y31" s="340">
        <f>'SIKLUS-7'!V93</f>
        <v>0</v>
      </c>
      <c r="Z31" s="340">
        <f>'SIKLUS-7'!W93</f>
        <v>0</v>
      </c>
    </row>
    <row r="32" spans="1:26" ht="38.15" customHeight="1">
      <c r="A32" s="11">
        <f t="shared" si="4"/>
        <v>16</v>
      </c>
      <c r="B32" s="54" t="s">
        <v>117</v>
      </c>
      <c r="C32" s="14" t="s">
        <v>122</v>
      </c>
      <c r="D32" s="14" t="s">
        <v>127</v>
      </c>
      <c r="E32" s="13">
        <v>7</v>
      </c>
      <c r="F32" s="55" t="s">
        <v>120</v>
      </c>
      <c r="G32" s="185" t="s">
        <v>31</v>
      </c>
      <c r="H32" s="185" t="s">
        <v>32</v>
      </c>
      <c r="I32" s="13" t="s">
        <v>44</v>
      </c>
      <c r="J32" s="15">
        <v>1</v>
      </c>
      <c r="K32" s="15"/>
      <c r="L32" s="15"/>
      <c r="M32" s="15">
        <f t="shared" si="3"/>
        <v>1</v>
      </c>
      <c r="N32" s="16">
        <v>0</v>
      </c>
      <c r="O32" s="17"/>
      <c r="P32" s="17">
        <f>'[3]Progres Infras'!$E$41</f>
        <v>38297</v>
      </c>
      <c r="Q32" s="18">
        <v>0</v>
      </c>
      <c r="R32" s="19">
        <f t="shared" si="1"/>
        <v>38297</v>
      </c>
      <c r="S32" s="17">
        <v>0</v>
      </c>
      <c r="T32" s="20">
        <f t="shared" si="2"/>
        <v>0</v>
      </c>
      <c r="U32" s="21">
        <f>'SIKLUS-7'!R94</f>
        <v>1</v>
      </c>
      <c r="V32" s="340">
        <f>'SIKLUS-7'!S94</f>
        <v>1</v>
      </c>
      <c r="W32" s="340">
        <f>'SIKLUS-7'!T94</f>
        <v>0</v>
      </c>
      <c r="X32" s="340">
        <f>'SIKLUS-7'!U94</f>
        <v>0</v>
      </c>
      <c r="Y32" s="340">
        <f>'SIKLUS-7'!V94</f>
        <v>0</v>
      </c>
      <c r="Z32" s="340">
        <f>'SIKLUS-7'!W94</f>
        <v>0</v>
      </c>
    </row>
    <row r="33" spans="1:26" ht="38.15" customHeight="1">
      <c r="A33" s="11">
        <f t="shared" si="4"/>
        <v>17</v>
      </c>
      <c r="B33" s="54" t="s">
        <v>117</v>
      </c>
      <c r="C33" s="14" t="s">
        <v>122</v>
      </c>
      <c r="D33" s="14" t="s">
        <v>128</v>
      </c>
      <c r="E33" s="13">
        <v>7</v>
      </c>
      <c r="F33" s="55" t="s">
        <v>123</v>
      </c>
      <c r="G33" s="196" t="s">
        <v>124</v>
      </c>
      <c r="H33" s="185" t="s">
        <v>125</v>
      </c>
      <c r="I33" s="13" t="s">
        <v>33</v>
      </c>
      <c r="J33" s="266"/>
      <c r="K33" s="266">
        <v>1</v>
      </c>
      <c r="L33" s="265"/>
      <c r="M33" s="15">
        <f t="shared" si="3"/>
        <v>1</v>
      </c>
      <c r="N33" s="16">
        <v>0</v>
      </c>
      <c r="O33" s="17"/>
      <c r="P33" s="17">
        <f>'[3]Progres Infras'!$E$42</f>
        <v>30743</v>
      </c>
      <c r="Q33" s="18">
        <v>0</v>
      </c>
      <c r="R33" s="19">
        <f t="shared" si="1"/>
        <v>30743</v>
      </c>
      <c r="S33" s="17">
        <v>0</v>
      </c>
      <c r="T33" s="20">
        <f t="shared" si="2"/>
        <v>0</v>
      </c>
      <c r="U33" s="21">
        <f>'SIKLUS-7'!R95</f>
        <v>0.48</v>
      </c>
      <c r="V33" s="340">
        <f>'SIKLUS-7'!S95</f>
        <v>0</v>
      </c>
      <c r="W33" s="340">
        <f>'SIKLUS-7'!T95</f>
        <v>0</v>
      </c>
      <c r="X33" s="340">
        <f>'SIKLUS-7'!U95</f>
        <v>0</v>
      </c>
      <c r="Y33" s="340">
        <f>'SIKLUS-7'!V95</f>
        <v>0</v>
      </c>
      <c r="Z33" s="340">
        <f>'SIKLUS-7'!W95</f>
        <v>0</v>
      </c>
    </row>
    <row r="34" spans="1:26" ht="38.15" customHeight="1">
      <c r="A34" s="11">
        <f t="shared" si="4"/>
        <v>18</v>
      </c>
      <c r="B34" s="54" t="s">
        <v>117</v>
      </c>
      <c r="C34" s="14" t="s">
        <v>122</v>
      </c>
      <c r="D34" s="14" t="str">
        <f>'[2]POM 4 2023 BA PDF (2)'!$C$83</f>
        <v>Seical</v>
      </c>
      <c r="E34" s="13">
        <v>7</v>
      </c>
      <c r="F34" s="55" t="s">
        <v>120</v>
      </c>
      <c r="G34" s="185" t="s">
        <v>31</v>
      </c>
      <c r="H34" s="185" t="s">
        <v>32</v>
      </c>
      <c r="I34" s="13" t="s">
        <v>33</v>
      </c>
      <c r="J34" s="266">
        <v>1</v>
      </c>
      <c r="K34" s="266"/>
      <c r="L34" s="265"/>
      <c r="M34" s="15">
        <f t="shared" si="3"/>
        <v>1</v>
      </c>
      <c r="N34" s="16">
        <v>0</v>
      </c>
      <c r="O34" s="17"/>
      <c r="P34" s="17">
        <f>'[3]Progres Infras'!$E$43</f>
        <v>30743</v>
      </c>
      <c r="Q34" s="18">
        <v>0</v>
      </c>
      <c r="R34" s="19">
        <f t="shared" si="1"/>
        <v>30743</v>
      </c>
      <c r="S34" s="17">
        <v>0</v>
      </c>
      <c r="T34" s="20">
        <f t="shared" si="2"/>
        <v>0</v>
      </c>
      <c r="U34" s="21">
        <f>'SIKLUS-7'!R96</f>
        <v>1</v>
      </c>
      <c r="V34" s="340">
        <f>'SIKLUS-7'!S96</f>
        <v>1</v>
      </c>
      <c r="W34" s="340">
        <f>'SIKLUS-7'!T96</f>
        <v>0</v>
      </c>
      <c r="X34" s="340">
        <f>'SIKLUS-7'!U96</f>
        <v>0</v>
      </c>
      <c r="Y34" s="340">
        <f>'SIKLUS-7'!V96</f>
        <v>0</v>
      </c>
      <c r="Z34" s="340">
        <f>'SIKLUS-7'!W96</f>
        <v>0</v>
      </c>
    </row>
    <row r="35" spans="1:26" ht="38.15" customHeight="1">
      <c r="A35" s="11">
        <f t="shared" si="4"/>
        <v>19</v>
      </c>
      <c r="B35" s="54" t="s">
        <v>117</v>
      </c>
      <c r="C35" s="14" t="s">
        <v>122</v>
      </c>
      <c r="D35" s="14" t="str">
        <f>'[2]POM 4 2023 BA PDF (2)'!$C$86</f>
        <v>Tirilolo</v>
      </c>
      <c r="E35" s="13">
        <v>7</v>
      </c>
      <c r="F35" s="55" t="s">
        <v>120</v>
      </c>
      <c r="G35" s="185" t="s">
        <v>31</v>
      </c>
      <c r="H35" s="185" t="s">
        <v>32</v>
      </c>
      <c r="I35" s="13" t="s">
        <v>44</v>
      </c>
      <c r="J35" s="266">
        <v>1</v>
      </c>
      <c r="K35" s="266"/>
      <c r="L35" s="265"/>
      <c r="M35" s="15">
        <f t="shared" si="3"/>
        <v>1</v>
      </c>
      <c r="N35" s="16">
        <v>0</v>
      </c>
      <c r="O35" s="17"/>
      <c r="P35" s="17">
        <f>'[3]Progres Infras'!$E$44</f>
        <v>38547</v>
      </c>
      <c r="Q35" s="18">
        <v>0</v>
      </c>
      <c r="R35" s="19">
        <f t="shared" si="1"/>
        <v>38547</v>
      </c>
      <c r="S35" s="17">
        <v>0</v>
      </c>
      <c r="T35" s="20">
        <f t="shared" si="2"/>
        <v>0</v>
      </c>
      <c r="U35" s="21">
        <f>'SIKLUS-7'!R97</f>
        <v>1</v>
      </c>
      <c r="V35" s="340">
        <f>'SIKLUS-7'!S97</f>
        <v>1</v>
      </c>
      <c r="W35" s="340">
        <f>'SIKLUS-7'!T97</f>
        <v>0</v>
      </c>
      <c r="X35" s="340">
        <f>'SIKLUS-7'!U97</f>
        <v>0</v>
      </c>
      <c r="Y35" s="340">
        <f>'SIKLUS-7'!V97</f>
        <v>0</v>
      </c>
      <c r="Z35" s="340">
        <f>'SIKLUS-7'!W97</f>
        <v>0</v>
      </c>
    </row>
    <row r="36" spans="1:26" ht="38.15" customHeight="1">
      <c r="A36" s="11">
        <f t="shared" si="4"/>
        <v>20</v>
      </c>
      <c r="B36" s="54" t="s">
        <v>117</v>
      </c>
      <c r="C36" s="14" t="s">
        <v>122</v>
      </c>
      <c r="D36" s="14" t="str">
        <f>'[2]POM 4 2023 BA PDF (2)'!$C$89</f>
        <v>Triloka</v>
      </c>
      <c r="E36" s="13">
        <v>7</v>
      </c>
      <c r="F36" s="55" t="s">
        <v>120</v>
      </c>
      <c r="G36" s="185" t="s">
        <v>31</v>
      </c>
      <c r="H36" s="185" t="s">
        <v>32</v>
      </c>
      <c r="I36" s="13" t="s">
        <v>33</v>
      </c>
      <c r="J36" s="15">
        <v>1</v>
      </c>
      <c r="K36" s="15"/>
      <c r="L36" s="15"/>
      <c r="M36" s="15">
        <f t="shared" si="3"/>
        <v>1</v>
      </c>
      <c r="N36" s="16">
        <v>0</v>
      </c>
      <c r="O36" s="17"/>
      <c r="P36" s="17">
        <f>'[3]Progres Infras'!$E$45</f>
        <v>34520</v>
      </c>
      <c r="Q36" s="18">
        <v>0</v>
      </c>
      <c r="R36" s="19">
        <f t="shared" si="1"/>
        <v>34520</v>
      </c>
      <c r="S36" s="17">
        <v>0</v>
      </c>
      <c r="T36" s="20">
        <f t="shared" si="2"/>
        <v>0</v>
      </c>
      <c r="U36" s="21">
        <f>'SIKLUS-7'!R98</f>
        <v>1</v>
      </c>
      <c r="V36" s="340">
        <f>'SIKLUS-7'!S98</f>
        <v>1</v>
      </c>
      <c r="W36" s="340">
        <f>'SIKLUS-7'!T98</f>
        <v>1</v>
      </c>
      <c r="X36" s="340">
        <f>'SIKLUS-7'!U98</f>
        <v>0</v>
      </c>
      <c r="Y36" s="340">
        <f>'SIKLUS-7'!V98</f>
        <v>0</v>
      </c>
      <c r="Z36" s="340">
        <f>'SIKLUS-7'!W98</f>
        <v>0</v>
      </c>
    </row>
    <row r="37" spans="1:26" ht="38.15" customHeight="1">
      <c r="A37" s="11">
        <f t="shared" si="4"/>
        <v>21</v>
      </c>
      <c r="B37" s="54" t="s">
        <v>117</v>
      </c>
      <c r="C37" s="14" t="s">
        <v>122</v>
      </c>
      <c r="D37" s="14" t="str">
        <f>'[2]POM 4 2023 BA PDF (2)'!$C$89</f>
        <v>Triloka</v>
      </c>
      <c r="E37" s="13"/>
      <c r="F37" s="55" t="s">
        <v>618</v>
      </c>
      <c r="G37" s="185" t="s">
        <v>43</v>
      </c>
      <c r="H37" s="185" t="s">
        <v>654</v>
      </c>
      <c r="I37" s="13" t="s">
        <v>33</v>
      </c>
      <c r="J37" s="15"/>
      <c r="K37" s="15">
        <v>1</v>
      </c>
      <c r="L37" s="15"/>
      <c r="M37" s="15">
        <f t="shared" si="3"/>
        <v>1</v>
      </c>
      <c r="N37" s="16"/>
      <c r="O37" s="17"/>
      <c r="P37" s="17"/>
      <c r="Q37" s="18"/>
      <c r="R37" s="19"/>
      <c r="S37" s="17"/>
      <c r="T37" s="20"/>
      <c r="U37" s="21">
        <f>'SIKLUS-7'!R99</f>
        <v>0.7</v>
      </c>
      <c r="V37" s="340"/>
      <c r="W37" s="340"/>
      <c r="X37" s="340"/>
      <c r="Y37" s="340"/>
      <c r="Z37" s="340"/>
    </row>
    <row r="38" spans="1:26" ht="38.15" customHeight="1">
      <c r="A38" s="11">
        <f t="shared" si="4"/>
        <v>22</v>
      </c>
      <c r="B38" s="54" t="s">
        <v>117</v>
      </c>
      <c r="C38" s="14" t="s">
        <v>122</v>
      </c>
      <c r="D38" s="14" t="str">
        <f>'[2]POM 4 2023 BA PDF (2)'!$C$92</f>
        <v>Uailili</v>
      </c>
      <c r="E38" s="13">
        <v>7</v>
      </c>
      <c r="F38" s="55" t="s">
        <v>120</v>
      </c>
      <c r="G38" s="185" t="s">
        <v>31</v>
      </c>
      <c r="H38" s="185" t="s">
        <v>32</v>
      </c>
      <c r="I38" s="13" t="s">
        <v>44</v>
      </c>
      <c r="J38" s="15">
        <v>1</v>
      </c>
      <c r="K38" s="15"/>
      <c r="L38" s="15"/>
      <c r="M38" s="15">
        <f t="shared" si="3"/>
        <v>1</v>
      </c>
      <c r="N38" s="16">
        <v>0</v>
      </c>
      <c r="O38" s="17"/>
      <c r="P38" s="17">
        <f>'[3]Progres Infras'!$E$46</f>
        <v>34520</v>
      </c>
      <c r="Q38" s="18">
        <v>0</v>
      </c>
      <c r="R38" s="19">
        <f t="shared" si="1"/>
        <v>34520</v>
      </c>
      <c r="S38" s="17">
        <v>0</v>
      </c>
      <c r="T38" s="20">
        <f t="shared" si="2"/>
        <v>0</v>
      </c>
      <c r="U38" s="21">
        <f>'SIKLUS-7'!R100</f>
        <v>1</v>
      </c>
      <c r="V38" s="340">
        <f>'SIKLUS-7'!S100</f>
        <v>1</v>
      </c>
      <c r="W38" s="340">
        <f>'SIKLUS-7'!T100</f>
        <v>0</v>
      </c>
      <c r="X38" s="340">
        <f>'SIKLUS-7'!U100</f>
        <v>18</v>
      </c>
      <c r="Y38" s="340">
        <f>'SIKLUS-7'!V100</f>
        <v>1</v>
      </c>
      <c r="Z38" s="340">
        <f>'SIKLUS-7'!W100</f>
        <v>0</v>
      </c>
    </row>
    <row r="39" spans="1:26" s="281" customFormat="1" ht="38.15" customHeight="1">
      <c r="A39" s="267"/>
      <c r="B39" s="268"/>
      <c r="C39" s="109"/>
      <c r="D39" s="109"/>
      <c r="E39" s="269"/>
      <c r="F39" s="270"/>
      <c r="G39" s="271"/>
      <c r="H39" s="271"/>
      <c r="I39" s="269"/>
      <c r="J39" s="273">
        <f>SUM(J27:J38)</f>
        <v>8</v>
      </c>
      <c r="K39" s="273">
        <f t="shared" ref="K39:M39" si="6">SUM(K27:K38)</f>
        <v>4</v>
      </c>
      <c r="L39" s="273">
        <f t="shared" si="6"/>
        <v>0</v>
      </c>
      <c r="M39" s="273">
        <f t="shared" si="6"/>
        <v>12</v>
      </c>
      <c r="N39" s="274"/>
      <c r="O39" s="275"/>
      <c r="P39" s="275"/>
      <c r="Q39" s="276"/>
      <c r="R39" s="277"/>
      <c r="S39" s="275"/>
      <c r="T39" s="278"/>
      <c r="U39" s="279">
        <f>AVERAGE(U27:U38)</f>
        <v>0.93166666666666664</v>
      </c>
      <c r="V39" s="273">
        <f t="shared" ref="V39" si="7">SUM(V27:V38)</f>
        <v>7</v>
      </c>
      <c r="W39" s="273">
        <f t="shared" ref="W39" si="8">SUM(W27:W38)</f>
        <v>1</v>
      </c>
      <c r="X39" s="273">
        <f t="shared" ref="X39" si="9">SUM(X27:X38)</f>
        <v>47</v>
      </c>
      <c r="Y39" s="273">
        <f t="shared" ref="Y39" si="10">SUM(Y27:Y38)</f>
        <v>11</v>
      </c>
      <c r="Z39" s="273">
        <f t="shared" ref="Z39" si="11">SUM(Z27:Z38)</f>
        <v>0</v>
      </c>
    </row>
    <row r="40" spans="1:26" ht="38.15" customHeight="1">
      <c r="A40" s="11">
        <f>A38+1</f>
        <v>23</v>
      </c>
      <c r="B40" s="54" t="s">
        <v>117</v>
      </c>
      <c r="C40" s="14" t="s">
        <v>129</v>
      </c>
      <c r="D40" s="14" t="str">
        <f>'[2]POM 4 2023 BA PDF (2)'!$C$139</f>
        <v>Atelari</v>
      </c>
      <c r="E40" s="13">
        <v>7</v>
      </c>
      <c r="F40" s="55" t="s">
        <v>120</v>
      </c>
      <c r="G40" s="185" t="s">
        <v>31</v>
      </c>
      <c r="H40" s="185" t="s">
        <v>32</v>
      </c>
      <c r="I40" s="13" t="s">
        <v>33</v>
      </c>
      <c r="J40" s="15">
        <v>1</v>
      </c>
      <c r="K40" s="15"/>
      <c r="L40" s="15"/>
      <c r="M40" s="15">
        <f t="shared" si="3"/>
        <v>1</v>
      </c>
      <c r="N40" s="16">
        <v>0</v>
      </c>
      <c r="O40" s="17"/>
      <c r="P40" s="17">
        <f>'[3]Progres Infras'!$E$11</f>
        <v>34270</v>
      </c>
      <c r="Q40" s="18">
        <v>0</v>
      </c>
      <c r="R40" s="19">
        <f t="shared" si="1"/>
        <v>34270</v>
      </c>
      <c r="S40" s="17">
        <v>0</v>
      </c>
      <c r="T40" s="20">
        <f t="shared" si="2"/>
        <v>0</v>
      </c>
      <c r="U40" s="21">
        <f>'SIKLUS-7'!R101</f>
        <v>1</v>
      </c>
      <c r="V40" s="340">
        <f>'SIKLUS-7'!S101</f>
        <v>0</v>
      </c>
      <c r="W40" s="340">
        <f>'SIKLUS-7'!T101</f>
        <v>0</v>
      </c>
      <c r="X40" s="340">
        <f>'SIKLUS-7'!U101</f>
        <v>0</v>
      </c>
      <c r="Y40" s="340">
        <f>'SIKLUS-7'!V101</f>
        <v>0</v>
      </c>
      <c r="Z40" s="340">
        <f>'SIKLUS-7'!W101</f>
        <v>0</v>
      </c>
    </row>
    <row r="41" spans="1:26" ht="38.15" customHeight="1">
      <c r="A41" s="11">
        <f t="shared" si="4"/>
        <v>24</v>
      </c>
      <c r="B41" s="54" t="s">
        <v>117</v>
      </c>
      <c r="C41" s="14" t="s">
        <v>129</v>
      </c>
      <c r="D41" s="14" t="str">
        <f>'[2]POM 4 2023 BA PDF (2)'!$C$124</f>
        <v>Libagua</v>
      </c>
      <c r="E41" s="13">
        <v>7</v>
      </c>
      <c r="F41" s="55" t="s">
        <v>120</v>
      </c>
      <c r="G41" s="185" t="s">
        <v>31</v>
      </c>
      <c r="H41" s="185" t="s">
        <v>32</v>
      </c>
      <c r="I41" s="13" t="s">
        <v>44</v>
      </c>
      <c r="J41" s="266">
        <v>1</v>
      </c>
      <c r="K41" s="266"/>
      <c r="L41" s="265"/>
      <c r="M41" s="15">
        <f t="shared" si="3"/>
        <v>1</v>
      </c>
      <c r="N41" s="16">
        <v>0</v>
      </c>
      <c r="O41" s="17"/>
      <c r="P41" s="17">
        <f>'[3]Progres Infras'!$E$12</f>
        <v>34270</v>
      </c>
      <c r="Q41" s="18">
        <v>13862.8</v>
      </c>
      <c r="R41" s="19">
        <f t="shared" si="1"/>
        <v>20407.2</v>
      </c>
      <c r="S41" s="17">
        <v>0</v>
      </c>
      <c r="T41" s="20">
        <f t="shared" si="2"/>
        <v>0.40451707032389844</v>
      </c>
      <c r="U41" s="21">
        <f>'SIKLUS-7'!R102</f>
        <v>1</v>
      </c>
      <c r="V41" s="340">
        <f>'SIKLUS-7'!S102</f>
        <v>0</v>
      </c>
      <c r="W41" s="340">
        <f>'SIKLUS-7'!T102</f>
        <v>0</v>
      </c>
      <c r="X41" s="340">
        <f>'SIKLUS-7'!U102</f>
        <v>33</v>
      </c>
      <c r="Y41" s="340">
        <f>'SIKLUS-7'!V102</f>
        <v>0</v>
      </c>
      <c r="Z41" s="340">
        <f>'SIKLUS-7'!W102</f>
        <v>0</v>
      </c>
    </row>
    <row r="42" spans="1:26" ht="38.15" customHeight="1">
      <c r="A42" s="11">
        <f t="shared" si="4"/>
        <v>25</v>
      </c>
      <c r="B42" s="54" t="s">
        <v>117</v>
      </c>
      <c r="C42" s="14" t="s">
        <v>129</v>
      </c>
      <c r="D42" s="14" t="str">
        <f>'[2]POM 4 2023 BA PDF (2)'!$C$127</f>
        <v>Nunira</v>
      </c>
      <c r="E42" s="13">
        <v>7</v>
      </c>
      <c r="F42" s="55" t="s">
        <v>120</v>
      </c>
      <c r="G42" s="185" t="s">
        <v>31</v>
      </c>
      <c r="H42" s="185" t="s">
        <v>37</v>
      </c>
      <c r="I42" s="13" t="s">
        <v>44</v>
      </c>
      <c r="J42" s="15">
        <v>1</v>
      </c>
      <c r="K42" s="15"/>
      <c r="L42" s="15"/>
      <c r="M42" s="15">
        <f t="shared" si="3"/>
        <v>1</v>
      </c>
      <c r="N42" s="16">
        <v>0</v>
      </c>
      <c r="O42" s="17"/>
      <c r="P42" s="17">
        <f>'[3]Progres Infras'!$E$13</f>
        <v>34270</v>
      </c>
      <c r="Q42" s="18">
        <f>'[3]Progres Infras'!$H$13</f>
        <v>15392.3</v>
      </c>
      <c r="R42" s="19">
        <f t="shared" si="1"/>
        <v>18877.7</v>
      </c>
      <c r="S42" s="17">
        <v>0</v>
      </c>
      <c r="T42" s="20">
        <f t="shared" si="2"/>
        <v>0.44914794280711989</v>
      </c>
      <c r="U42" s="21">
        <f>'SIKLUS-7'!R103</f>
        <v>1</v>
      </c>
      <c r="V42" s="340">
        <f>'SIKLUS-7'!S103</f>
        <v>0</v>
      </c>
      <c r="W42" s="340">
        <f>'SIKLUS-7'!T103</f>
        <v>0</v>
      </c>
      <c r="X42" s="340">
        <f>'SIKLUS-7'!U103</f>
        <v>13</v>
      </c>
      <c r="Y42" s="340">
        <f>'SIKLUS-7'!V103</f>
        <v>0</v>
      </c>
      <c r="Z42" s="340">
        <f>'SIKLUS-7'!W103</f>
        <v>0</v>
      </c>
    </row>
    <row r="43" spans="1:26" ht="38.15" customHeight="1">
      <c r="A43" s="11">
        <f t="shared" si="4"/>
        <v>26</v>
      </c>
      <c r="B43" s="54" t="s">
        <v>117</v>
      </c>
      <c r="C43" s="14" t="s">
        <v>129</v>
      </c>
      <c r="D43" s="14" t="str">
        <f>'[2]POM 4 2023 BA PDF (2)'!$C$133</f>
        <v>Saelari</v>
      </c>
      <c r="E43" s="13">
        <v>7</v>
      </c>
      <c r="F43" s="55" t="s">
        <v>120</v>
      </c>
      <c r="G43" s="185" t="s">
        <v>31</v>
      </c>
      <c r="H43" s="185" t="s">
        <v>37</v>
      </c>
      <c r="I43" s="13" t="s">
        <v>44</v>
      </c>
      <c r="J43" s="15">
        <v>1</v>
      </c>
      <c r="K43" s="15"/>
      <c r="L43" s="15"/>
      <c r="M43" s="15">
        <f t="shared" si="3"/>
        <v>1</v>
      </c>
      <c r="N43" s="16">
        <v>0</v>
      </c>
      <c r="O43" s="17"/>
      <c r="P43" s="17">
        <f>'[3]Progres Infras'!$E$14</f>
        <v>38047</v>
      </c>
      <c r="Q43" s="18">
        <v>18319.5</v>
      </c>
      <c r="R43" s="19">
        <f t="shared" si="1"/>
        <v>19727.5</v>
      </c>
      <c r="S43" s="17">
        <v>0</v>
      </c>
      <c r="T43" s="20">
        <f t="shared" si="2"/>
        <v>0.4814965700318028</v>
      </c>
      <c r="U43" s="21">
        <f>'SIKLUS-7'!R104</f>
        <v>1</v>
      </c>
      <c r="V43" s="340">
        <f>'SIKLUS-7'!S104</f>
        <v>0</v>
      </c>
      <c r="W43" s="340">
        <f>'SIKLUS-7'!T104</f>
        <v>0</v>
      </c>
      <c r="X43" s="340">
        <f>'SIKLUS-7'!U104</f>
        <v>0</v>
      </c>
      <c r="Y43" s="340">
        <f>'SIKLUS-7'!V104</f>
        <v>0</v>
      </c>
      <c r="Z43" s="340">
        <f>'SIKLUS-7'!W104</f>
        <v>0</v>
      </c>
    </row>
    <row r="44" spans="1:26" ht="38.15" customHeight="1">
      <c r="A44" s="11">
        <f t="shared" si="4"/>
        <v>27</v>
      </c>
      <c r="B44" s="54" t="s">
        <v>117</v>
      </c>
      <c r="C44" s="14" t="s">
        <v>129</v>
      </c>
      <c r="D44" s="14" t="str">
        <f>'[2]POM 4 2023 BA PDF (2)'!$C$136</f>
        <v>Sagadate</v>
      </c>
      <c r="E44" s="13">
        <v>7</v>
      </c>
      <c r="F44" s="55" t="s">
        <v>120</v>
      </c>
      <c r="G44" s="185" t="s">
        <v>31</v>
      </c>
      <c r="H44" s="185" t="s">
        <v>32</v>
      </c>
      <c r="I44" s="13" t="s">
        <v>44</v>
      </c>
      <c r="J44" s="15">
        <v>1</v>
      </c>
      <c r="K44" s="15"/>
      <c r="L44" s="15"/>
      <c r="M44" s="15">
        <f t="shared" si="3"/>
        <v>1</v>
      </c>
      <c r="N44" s="16">
        <v>0</v>
      </c>
      <c r="O44" s="17"/>
      <c r="P44" s="17">
        <f>'[3]Progres Infras'!$E$15</f>
        <v>38047</v>
      </c>
      <c r="Q44" s="18">
        <v>18933.45</v>
      </c>
      <c r="R44" s="19">
        <f t="shared" si="1"/>
        <v>19113.55</v>
      </c>
      <c r="S44" s="17">
        <v>0</v>
      </c>
      <c r="T44" s="20">
        <f t="shared" si="2"/>
        <v>0.49763319052750549</v>
      </c>
      <c r="U44" s="21">
        <f>'SIKLUS-7'!R105</f>
        <v>1</v>
      </c>
      <c r="V44" s="340">
        <f>'SIKLUS-7'!S105</f>
        <v>0</v>
      </c>
      <c r="W44" s="340">
        <f>'SIKLUS-7'!T105</f>
        <v>0</v>
      </c>
      <c r="X44" s="340">
        <f>'SIKLUS-7'!U105</f>
        <v>0</v>
      </c>
      <c r="Y44" s="340">
        <f>'SIKLUS-7'!V105</f>
        <v>0</v>
      </c>
      <c r="Z44" s="340">
        <f>'SIKLUS-7'!W105</f>
        <v>0</v>
      </c>
    </row>
    <row r="45" spans="1:26" ht="38.15" customHeight="1">
      <c r="A45" s="11">
        <f t="shared" si="4"/>
        <v>28</v>
      </c>
      <c r="B45" s="54" t="s">
        <v>117</v>
      </c>
      <c r="C45" s="14" t="s">
        <v>129</v>
      </c>
      <c r="D45" s="14" t="str">
        <f>'[2]POM 4 2023 BA PDF (2)'!$C$130</f>
        <v>Samalari</v>
      </c>
      <c r="E45" s="13">
        <v>7</v>
      </c>
      <c r="F45" s="55" t="s">
        <v>120</v>
      </c>
      <c r="G45" s="185" t="s">
        <v>31</v>
      </c>
      <c r="H45" s="185" t="s">
        <v>32</v>
      </c>
      <c r="I45" s="13" t="s">
        <v>33</v>
      </c>
      <c r="J45" s="266">
        <v>1</v>
      </c>
      <c r="K45" s="266"/>
      <c r="L45" s="265"/>
      <c r="M45" s="15">
        <f t="shared" si="3"/>
        <v>1</v>
      </c>
      <c r="N45" s="16">
        <v>0</v>
      </c>
      <c r="O45" s="17"/>
      <c r="P45" s="17">
        <f>'[3]Progres Infras'!$E$16</f>
        <v>38047</v>
      </c>
      <c r="Q45" s="18">
        <v>0</v>
      </c>
      <c r="R45" s="19">
        <f t="shared" si="1"/>
        <v>38047</v>
      </c>
      <c r="S45" s="17">
        <v>0</v>
      </c>
      <c r="T45" s="20">
        <f t="shared" si="2"/>
        <v>0</v>
      </c>
      <c r="U45" s="21">
        <f>'SIKLUS-7'!R106</f>
        <v>1</v>
      </c>
      <c r="V45" s="340">
        <f>'SIKLUS-7'!S106</f>
        <v>0</v>
      </c>
      <c r="W45" s="340">
        <f>'SIKLUS-7'!T106</f>
        <v>0</v>
      </c>
      <c r="X45" s="340">
        <f>'SIKLUS-7'!U106</f>
        <v>0</v>
      </c>
      <c r="Y45" s="340">
        <f>'SIKLUS-7'!V106</f>
        <v>0</v>
      </c>
      <c r="Z45" s="340">
        <f>'SIKLUS-7'!W106</f>
        <v>0</v>
      </c>
    </row>
    <row r="46" spans="1:26" ht="38.15" customHeight="1">
      <c r="A46" s="11">
        <f t="shared" si="4"/>
        <v>29</v>
      </c>
      <c r="B46" s="54" t="s">
        <v>117</v>
      </c>
      <c r="C46" s="14" t="s">
        <v>129</v>
      </c>
      <c r="D46" s="14" t="str">
        <f>'[2]POM 4 2023 BA PDF (2)'!$C$121</f>
        <v>Soba</v>
      </c>
      <c r="E46" s="13">
        <v>7</v>
      </c>
      <c r="F46" s="55" t="s">
        <v>120</v>
      </c>
      <c r="G46" s="185" t="s">
        <v>31</v>
      </c>
      <c r="H46" s="185" t="s">
        <v>32</v>
      </c>
      <c r="I46" s="13" t="s">
        <v>44</v>
      </c>
      <c r="J46" s="266"/>
      <c r="K46" s="266">
        <v>1</v>
      </c>
      <c r="L46" s="265"/>
      <c r="M46" s="15">
        <f t="shared" si="3"/>
        <v>1</v>
      </c>
      <c r="N46" s="16">
        <v>0</v>
      </c>
      <c r="O46" s="17"/>
      <c r="P46" s="17">
        <f>'[3]Progres Infras'!$E$17</f>
        <v>34520</v>
      </c>
      <c r="Q46" s="18">
        <v>0</v>
      </c>
      <c r="R46" s="19">
        <f t="shared" si="1"/>
        <v>34520</v>
      </c>
      <c r="S46" s="17">
        <v>0</v>
      </c>
      <c r="T46" s="20">
        <f t="shared" si="2"/>
        <v>0</v>
      </c>
      <c r="U46" s="21">
        <f>'SIKLUS-7'!R107</f>
        <v>1</v>
      </c>
      <c r="V46" s="340">
        <f>'SIKLUS-7'!S107</f>
        <v>0</v>
      </c>
      <c r="W46" s="340">
        <f>'SIKLUS-7'!T107</f>
        <v>0</v>
      </c>
      <c r="X46" s="340">
        <f>'SIKLUS-7'!U107</f>
        <v>0</v>
      </c>
      <c r="Y46" s="340">
        <f>'SIKLUS-7'!V107</f>
        <v>0</v>
      </c>
      <c r="Z46" s="340">
        <f>'SIKLUS-7'!W107</f>
        <v>0</v>
      </c>
    </row>
    <row r="47" spans="1:26" ht="38.15" customHeight="1">
      <c r="A47" s="11">
        <f t="shared" si="4"/>
        <v>30</v>
      </c>
      <c r="B47" s="54" t="s">
        <v>117</v>
      </c>
      <c r="C47" s="14" t="s">
        <v>129</v>
      </c>
      <c r="D47" s="14" t="str">
        <f>'[2]POM 4 2023 BA PDF (2)'!$C$118</f>
        <v>Tequinomata</v>
      </c>
      <c r="E47" s="13">
        <v>7</v>
      </c>
      <c r="F47" s="55" t="s">
        <v>121</v>
      </c>
      <c r="G47" s="185" t="s">
        <v>49</v>
      </c>
      <c r="H47" s="185" t="s">
        <v>82</v>
      </c>
      <c r="I47" s="13" t="s">
        <v>44</v>
      </c>
      <c r="J47" s="266">
        <v>1</v>
      </c>
      <c r="K47" s="266"/>
      <c r="L47" s="265"/>
      <c r="M47" s="15">
        <f t="shared" si="3"/>
        <v>1</v>
      </c>
      <c r="N47" s="16">
        <v>0</v>
      </c>
      <c r="O47" s="17"/>
      <c r="P47" s="17">
        <f>'[3]Progres Infras'!$E$18</f>
        <v>34520</v>
      </c>
      <c r="Q47" s="18">
        <v>0</v>
      </c>
      <c r="R47" s="19">
        <f t="shared" si="1"/>
        <v>34520</v>
      </c>
      <c r="S47" s="17">
        <v>0</v>
      </c>
      <c r="T47" s="20">
        <f t="shared" si="2"/>
        <v>0</v>
      </c>
      <c r="U47" s="21">
        <f>'SIKLUS-7'!R108</f>
        <v>1</v>
      </c>
      <c r="V47" s="340">
        <f>'SIKLUS-7'!S108</f>
        <v>0</v>
      </c>
      <c r="W47" s="340">
        <f>'SIKLUS-7'!T108</f>
        <v>0</v>
      </c>
      <c r="X47" s="340">
        <f>'SIKLUS-7'!U108</f>
        <v>9</v>
      </c>
      <c r="Y47" s="340">
        <f>'SIKLUS-7'!V108</f>
        <v>0</v>
      </c>
      <c r="Z47" s="340">
        <f>'SIKLUS-7'!W108</f>
        <v>0</v>
      </c>
    </row>
    <row r="48" spans="1:26" s="281" customFormat="1" ht="38.15" customHeight="1">
      <c r="A48" s="267"/>
      <c r="B48" s="268"/>
      <c r="C48" s="109"/>
      <c r="D48" s="109"/>
      <c r="E48" s="269"/>
      <c r="F48" s="270"/>
      <c r="G48" s="271"/>
      <c r="H48" s="271"/>
      <c r="I48" s="269"/>
      <c r="J48" s="282">
        <f>SUM(J40:J47)</f>
        <v>7</v>
      </c>
      <c r="K48" s="282">
        <f t="shared" ref="K48:L48" si="12">SUM(K40:K47)</f>
        <v>1</v>
      </c>
      <c r="L48" s="282">
        <f t="shared" si="12"/>
        <v>0</v>
      </c>
      <c r="M48" s="282">
        <f>SUM(M40:M47)</f>
        <v>8</v>
      </c>
      <c r="N48" s="274"/>
      <c r="O48" s="275"/>
      <c r="P48" s="275"/>
      <c r="Q48" s="276"/>
      <c r="R48" s="277"/>
      <c r="S48" s="275"/>
      <c r="T48" s="278"/>
      <c r="U48" s="279">
        <f>AVERAGE(U40:U47)</f>
        <v>1</v>
      </c>
      <c r="V48" s="282">
        <f t="shared" ref="V48" si="13">SUM(V40:V47)</f>
        <v>0</v>
      </c>
      <c r="W48" s="282">
        <f t="shared" ref="W48" si="14">SUM(W40:W47)</f>
        <v>0</v>
      </c>
      <c r="X48" s="282">
        <f t="shared" ref="X48" si="15">SUM(X40:X47)</f>
        <v>55</v>
      </c>
      <c r="Y48" s="282">
        <f t="shared" ref="Y48" si="16">SUM(Y40:Y47)</f>
        <v>0</v>
      </c>
      <c r="Z48" s="282">
        <f t="shared" ref="Z48" si="17">SUM(Z40:Z47)</f>
        <v>0</v>
      </c>
    </row>
    <row r="49" spans="1:26" ht="38.15" customHeight="1">
      <c r="A49" s="11">
        <f>A47+1</f>
        <v>31</v>
      </c>
      <c r="B49" s="54" t="s">
        <v>117</v>
      </c>
      <c r="C49" s="14" t="s">
        <v>130</v>
      </c>
      <c r="D49" s="14" t="str">
        <f>'[2]POM 4 2023 BA PDF (2)'!$C$269</f>
        <v>Abafala</v>
      </c>
      <c r="E49" s="13">
        <v>7</v>
      </c>
      <c r="F49" s="55" t="s">
        <v>120</v>
      </c>
      <c r="G49" s="185" t="s">
        <v>31</v>
      </c>
      <c r="H49" s="185" t="s">
        <v>37</v>
      </c>
      <c r="I49" s="13" t="s">
        <v>44</v>
      </c>
      <c r="J49" s="266"/>
      <c r="K49" s="266">
        <v>1</v>
      </c>
      <c r="L49" s="265"/>
      <c r="M49" s="15">
        <f t="shared" si="3"/>
        <v>1</v>
      </c>
      <c r="N49" s="16">
        <v>0</v>
      </c>
      <c r="O49" s="17"/>
      <c r="P49" s="17">
        <f>'[3]Progres Infras'!$E$20</f>
        <v>30743</v>
      </c>
      <c r="Q49" s="18">
        <v>0</v>
      </c>
      <c r="R49" s="19">
        <f t="shared" si="1"/>
        <v>30743</v>
      </c>
      <c r="S49" s="17">
        <v>0</v>
      </c>
      <c r="T49" s="20">
        <f t="shared" si="2"/>
        <v>0</v>
      </c>
      <c r="U49" s="21">
        <f>'SIKLUS-7'!R109</f>
        <v>0.95</v>
      </c>
      <c r="V49" s="340">
        <f>'SIKLUS-7'!S109</f>
        <v>0</v>
      </c>
      <c r="W49" s="340">
        <f>'SIKLUS-7'!T109</f>
        <v>0</v>
      </c>
      <c r="X49" s="340">
        <f>'SIKLUS-7'!U109</f>
        <v>0</v>
      </c>
      <c r="Y49" s="340">
        <f>'SIKLUS-7'!V109</f>
        <v>0</v>
      </c>
      <c r="Z49" s="340">
        <f>'SIKLUS-7'!W109</f>
        <v>0</v>
      </c>
    </row>
    <row r="50" spans="1:26" ht="38.15" customHeight="1">
      <c r="A50" s="11">
        <f t="shared" si="4"/>
        <v>32</v>
      </c>
      <c r="B50" s="54" t="s">
        <v>117</v>
      </c>
      <c r="C50" s="14" t="s">
        <v>130</v>
      </c>
      <c r="D50" s="14" t="str">
        <f>'[2]POM 4 2023 BA PDF (2)'!$C$263</f>
        <v>Baguia</v>
      </c>
      <c r="E50" s="13">
        <v>7</v>
      </c>
      <c r="F50" s="55" t="s">
        <v>121</v>
      </c>
      <c r="G50" s="185" t="s">
        <v>49</v>
      </c>
      <c r="H50" s="185" t="s">
        <v>82</v>
      </c>
      <c r="I50" s="13" t="s">
        <v>33</v>
      </c>
      <c r="J50" s="266"/>
      <c r="K50" s="266">
        <v>1</v>
      </c>
      <c r="L50" s="266"/>
      <c r="M50" s="15">
        <f t="shared" si="3"/>
        <v>1</v>
      </c>
      <c r="N50" s="16">
        <v>0</v>
      </c>
      <c r="O50" s="17"/>
      <c r="P50" s="17">
        <f>'[3]Progres Infras'!$E$23</f>
        <v>34270</v>
      </c>
      <c r="Q50" s="18">
        <v>0</v>
      </c>
      <c r="R50" s="19">
        <f t="shared" si="1"/>
        <v>34270</v>
      </c>
      <c r="S50" s="17">
        <v>0</v>
      </c>
      <c r="T50" s="20">
        <f t="shared" si="2"/>
        <v>0</v>
      </c>
      <c r="U50" s="21">
        <f>'SIKLUS-7'!R110</f>
        <v>0.95</v>
      </c>
      <c r="V50" s="340">
        <f>'SIKLUS-7'!S110</f>
        <v>0</v>
      </c>
      <c r="W50" s="340">
        <f>'SIKLUS-7'!T110</f>
        <v>0</v>
      </c>
      <c r="X50" s="340">
        <f>'SIKLUS-7'!U110</f>
        <v>0</v>
      </c>
      <c r="Y50" s="340">
        <f>'SIKLUS-7'!V110</f>
        <v>0</v>
      </c>
      <c r="Z50" s="340">
        <f>'SIKLUS-7'!W110</f>
        <v>0</v>
      </c>
    </row>
    <row r="51" spans="1:26" ht="38.15" customHeight="1">
      <c r="A51" s="11">
        <f t="shared" si="4"/>
        <v>33</v>
      </c>
      <c r="B51" s="54" t="s">
        <v>117</v>
      </c>
      <c r="C51" s="14" t="s">
        <v>130</v>
      </c>
      <c r="D51" s="14" t="str">
        <f>'[2]POM 4 2023 BA PDF (2)'!$C$260</f>
        <v>Bualale</v>
      </c>
      <c r="E51" s="13">
        <v>7</v>
      </c>
      <c r="F51" s="55" t="s">
        <v>120</v>
      </c>
      <c r="G51" s="185" t="s">
        <v>58</v>
      </c>
      <c r="H51" s="185" t="s">
        <v>458</v>
      </c>
      <c r="I51" s="13" t="s">
        <v>44</v>
      </c>
      <c r="J51" s="266"/>
      <c r="K51" s="266">
        <v>1</v>
      </c>
      <c r="L51" s="266"/>
      <c r="M51" s="15">
        <f t="shared" si="3"/>
        <v>1</v>
      </c>
      <c r="N51" s="16">
        <v>0</v>
      </c>
      <c r="O51" s="17"/>
      <c r="P51" s="17">
        <f>'[3]Progres Infras'!$E$24</f>
        <v>38047</v>
      </c>
      <c r="Q51" s="18">
        <v>0</v>
      </c>
      <c r="R51" s="19">
        <f t="shared" si="1"/>
        <v>38047</v>
      </c>
      <c r="S51" s="17">
        <v>0</v>
      </c>
      <c r="T51" s="20">
        <f t="shared" si="2"/>
        <v>0</v>
      </c>
      <c r="U51" s="21">
        <f>'SIKLUS-7'!R111</f>
        <v>0.97</v>
      </c>
      <c r="V51" s="340">
        <f>'SIKLUS-7'!S111</f>
        <v>0</v>
      </c>
      <c r="W51" s="340">
        <f>'SIKLUS-7'!T111</f>
        <v>0</v>
      </c>
      <c r="X51" s="340">
        <f>'SIKLUS-7'!U111</f>
        <v>0</v>
      </c>
      <c r="Y51" s="340">
        <f>'SIKLUS-7'!V111</f>
        <v>0</v>
      </c>
      <c r="Z51" s="340">
        <f>'SIKLUS-7'!W111</f>
        <v>0</v>
      </c>
    </row>
    <row r="52" spans="1:26" ht="38.15" customHeight="1">
      <c r="A52" s="11">
        <f t="shared" si="4"/>
        <v>34</v>
      </c>
      <c r="B52" s="54" t="s">
        <v>117</v>
      </c>
      <c r="C52" s="14" t="s">
        <v>130</v>
      </c>
      <c r="D52" s="14" t="str">
        <f>'[2]POM 4 2023 BA PDF (2)'!$C$284</f>
        <v>Lacoliu</v>
      </c>
      <c r="E52" s="13">
        <v>7</v>
      </c>
      <c r="F52" s="55" t="s">
        <v>120</v>
      </c>
      <c r="G52" s="185" t="s">
        <v>31</v>
      </c>
      <c r="H52" s="185" t="s">
        <v>37</v>
      </c>
      <c r="I52" s="13" t="s">
        <v>44</v>
      </c>
      <c r="J52" s="266"/>
      <c r="K52" s="266">
        <v>1</v>
      </c>
      <c r="L52" s="265"/>
      <c r="M52" s="15">
        <f t="shared" si="3"/>
        <v>1</v>
      </c>
      <c r="N52" s="16">
        <v>0</v>
      </c>
      <c r="O52" s="17"/>
      <c r="P52" s="17">
        <f>'[3]Progres Infras'!$E$30</f>
        <v>34270</v>
      </c>
      <c r="Q52" s="18">
        <v>0</v>
      </c>
      <c r="R52" s="19">
        <f t="shared" si="1"/>
        <v>34270</v>
      </c>
      <c r="S52" s="17">
        <v>0</v>
      </c>
      <c r="T52" s="20">
        <f t="shared" si="2"/>
        <v>0</v>
      </c>
      <c r="U52" s="21">
        <f>'SIKLUS-7'!R112</f>
        <v>0.82</v>
      </c>
      <c r="V52" s="340">
        <f>'SIKLUS-7'!S112</f>
        <v>0</v>
      </c>
      <c r="W52" s="340">
        <f>'SIKLUS-7'!T112</f>
        <v>0</v>
      </c>
      <c r="X52" s="340">
        <f>'SIKLUS-7'!U112</f>
        <v>0</v>
      </c>
      <c r="Y52" s="340">
        <f>'SIKLUS-7'!V112</f>
        <v>0</v>
      </c>
      <c r="Z52" s="340">
        <f>'SIKLUS-7'!W112</f>
        <v>0</v>
      </c>
    </row>
    <row r="53" spans="1:26" ht="38.15" customHeight="1">
      <c r="A53" s="11">
        <f t="shared" si="4"/>
        <v>35</v>
      </c>
      <c r="B53" s="54" t="s">
        <v>117</v>
      </c>
      <c r="C53" s="14" t="s">
        <v>130</v>
      </c>
      <c r="D53" s="14" t="str">
        <f>'[2]POM 4 2023 BA PDF (2)'!$C$272</f>
        <v>Letemumo</v>
      </c>
      <c r="E53" s="13">
        <v>7</v>
      </c>
      <c r="F53" s="55" t="s">
        <v>121</v>
      </c>
      <c r="G53" s="185" t="s">
        <v>49</v>
      </c>
      <c r="H53" s="185" t="s">
        <v>82</v>
      </c>
      <c r="I53" s="13" t="s">
        <v>33</v>
      </c>
      <c r="J53" s="266"/>
      <c r="K53" s="266">
        <v>1</v>
      </c>
      <c r="L53" s="265"/>
      <c r="M53" s="15">
        <f t="shared" si="3"/>
        <v>1</v>
      </c>
      <c r="N53" s="16">
        <v>0</v>
      </c>
      <c r="O53" s="17"/>
      <c r="P53" s="17">
        <f>'[3]Progres Infras'!$E$29</f>
        <v>34270</v>
      </c>
      <c r="Q53" s="18">
        <v>0</v>
      </c>
      <c r="R53" s="19">
        <f t="shared" si="1"/>
        <v>34270</v>
      </c>
      <c r="S53" s="17">
        <v>0</v>
      </c>
      <c r="T53" s="20">
        <f t="shared" si="2"/>
        <v>0</v>
      </c>
      <c r="U53" s="21">
        <f>'SIKLUS-7'!R113</f>
        <v>0.95</v>
      </c>
      <c r="V53" s="340">
        <f>'SIKLUS-7'!S113</f>
        <v>0</v>
      </c>
      <c r="W53" s="340">
        <f>'SIKLUS-7'!T113</f>
        <v>0</v>
      </c>
      <c r="X53" s="340">
        <f>'SIKLUS-7'!U113</f>
        <v>0</v>
      </c>
      <c r="Y53" s="340">
        <f>'SIKLUS-7'!V113</f>
        <v>0</v>
      </c>
      <c r="Z53" s="340">
        <f>'SIKLUS-7'!W113</f>
        <v>0</v>
      </c>
    </row>
    <row r="54" spans="1:26" ht="38.15" customHeight="1">
      <c r="A54" s="11">
        <f t="shared" si="4"/>
        <v>36</v>
      </c>
      <c r="B54" s="54" t="s">
        <v>117</v>
      </c>
      <c r="C54" s="14" t="s">
        <v>130</v>
      </c>
      <c r="D54" s="14" t="s">
        <v>131</v>
      </c>
      <c r="E54" s="13">
        <v>7</v>
      </c>
      <c r="F54" s="55" t="s">
        <v>120</v>
      </c>
      <c r="G54" s="185" t="s">
        <v>31</v>
      </c>
      <c r="H54" s="185" t="s">
        <v>32</v>
      </c>
      <c r="I54" s="13" t="s">
        <v>44</v>
      </c>
      <c r="J54" s="266">
        <v>1</v>
      </c>
      <c r="K54" s="266"/>
      <c r="L54" s="265"/>
      <c r="M54" s="15">
        <f t="shared" si="3"/>
        <v>1</v>
      </c>
      <c r="N54" s="16">
        <v>0</v>
      </c>
      <c r="O54" s="17"/>
      <c r="P54" s="17">
        <f>'[3]Progres Infras'!$E$31</f>
        <v>34270</v>
      </c>
      <c r="Q54" s="18">
        <v>0</v>
      </c>
      <c r="R54" s="19">
        <f t="shared" si="1"/>
        <v>34270</v>
      </c>
      <c r="S54" s="17">
        <v>0</v>
      </c>
      <c r="T54" s="20">
        <f t="shared" si="2"/>
        <v>0</v>
      </c>
      <c r="U54" s="21">
        <f>'SIKLUS-7'!R114</f>
        <v>1</v>
      </c>
      <c r="V54" s="340">
        <f>'SIKLUS-7'!S114</f>
        <v>0</v>
      </c>
      <c r="W54" s="340">
        <f>'SIKLUS-7'!T114</f>
        <v>0</v>
      </c>
      <c r="X54" s="340">
        <f>'SIKLUS-7'!U114</f>
        <v>0</v>
      </c>
      <c r="Y54" s="340">
        <f>'SIKLUS-7'!V114</f>
        <v>0</v>
      </c>
      <c r="Z54" s="340">
        <f>'SIKLUS-7'!W114</f>
        <v>0</v>
      </c>
    </row>
    <row r="55" spans="1:26" ht="38.15" customHeight="1">
      <c r="A55" s="11">
        <f t="shared" si="4"/>
        <v>37</v>
      </c>
      <c r="B55" s="54" t="s">
        <v>117</v>
      </c>
      <c r="C55" s="14" t="s">
        <v>130</v>
      </c>
      <c r="D55" s="14" t="str">
        <f>'[2]POM 4 2023 BA PDF (2)'!$C$299</f>
        <v>Uaitame</v>
      </c>
      <c r="E55" s="13">
        <v>7</v>
      </c>
      <c r="F55" s="55" t="s">
        <v>120</v>
      </c>
      <c r="G55" s="185" t="s">
        <v>31</v>
      </c>
      <c r="H55" s="185" t="s">
        <v>32</v>
      </c>
      <c r="I55" s="13" t="s">
        <v>33</v>
      </c>
      <c r="J55" s="266"/>
      <c r="K55" s="266">
        <v>1</v>
      </c>
      <c r="L55" s="266"/>
      <c r="M55" s="15">
        <f t="shared" si="3"/>
        <v>1</v>
      </c>
      <c r="N55" s="56">
        <v>0</v>
      </c>
      <c r="O55" s="17"/>
      <c r="P55" s="17">
        <f>'[3]Progres Infras'!$E$34</f>
        <v>38047</v>
      </c>
      <c r="Q55" s="57">
        <v>0</v>
      </c>
      <c r="R55" s="19">
        <f t="shared" si="1"/>
        <v>38047</v>
      </c>
      <c r="S55" s="17">
        <v>0</v>
      </c>
      <c r="T55" s="20">
        <f t="shared" si="2"/>
        <v>0</v>
      </c>
      <c r="U55" s="21">
        <f>'SIKLUS-7'!R115</f>
        <v>0.56999999999999995</v>
      </c>
      <c r="V55" s="340">
        <f>'SIKLUS-7'!S115</f>
        <v>0</v>
      </c>
      <c r="W55" s="340">
        <f>'SIKLUS-7'!T115</f>
        <v>0</v>
      </c>
      <c r="X55" s="340">
        <f>'SIKLUS-7'!U115</f>
        <v>0</v>
      </c>
      <c r="Y55" s="340">
        <f>'SIKLUS-7'!V115</f>
        <v>0</v>
      </c>
      <c r="Z55" s="340">
        <f>'SIKLUS-7'!W115</f>
        <v>0</v>
      </c>
    </row>
    <row r="56" spans="1:26" s="281" customFormat="1" ht="38.15" customHeight="1">
      <c r="A56" s="267"/>
      <c r="B56" s="268"/>
      <c r="C56" s="109"/>
      <c r="D56" s="109"/>
      <c r="E56" s="269"/>
      <c r="F56" s="270"/>
      <c r="G56" s="271"/>
      <c r="H56" s="271"/>
      <c r="I56" s="269"/>
      <c r="J56" s="272">
        <f>SUM(J49:J55)</f>
        <v>1</v>
      </c>
      <c r="K56" s="272">
        <f>SUM(K49:K55)</f>
        <v>6</v>
      </c>
      <c r="L56" s="272">
        <f t="shared" ref="L56:M56" si="18">SUM(L49:L55)</f>
        <v>0</v>
      </c>
      <c r="M56" s="272">
        <f t="shared" si="18"/>
        <v>7</v>
      </c>
      <c r="N56" s="274"/>
      <c r="O56" s="275"/>
      <c r="P56" s="275"/>
      <c r="Q56" s="276"/>
      <c r="R56" s="277"/>
      <c r="S56" s="275"/>
      <c r="T56" s="278"/>
      <c r="U56" s="279">
        <f>AVERAGE(U49:U55)</f>
        <v>0.88714285714285712</v>
      </c>
      <c r="V56" s="341">
        <f t="shared" ref="V56:Z56" si="19">AVERAGE(V49:V55)</f>
        <v>0</v>
      </c>
      <c r="W56" s="341">
        <f t="shared" si="19"/>
        <v>0</v>
      </c>
      <c r="X56" s="341">
        <f t="shared" si="19"/>
        <v>0</v>
      </c>
      <c r="Y56" s="341">
        <f t="shared" si="19"/>
        <v>0</v>
      </c>
      <c r="Z56" s="341">
        <f t="shared" si="19"/>
        <v>0</v>
      </c>
    </row>
    <row r="57" spans="1:26" ht="38.15" customHeight="1">
      <c r="A57" s="11">
        <f>A55+1</f>
        <v>38</v>
      </c>
      <c r="B57" s="54" t="s">
        <v>117</v>
      </c>
      <c r="C57" s="14" t="s">
        <v>132</v>
      </c>
      <c r="D57" s="14" t="str">
        <f>'[2]POM 4 2023 BA PDF (2)'!$C$257</f>
        <v>Abo</v>
      </c>
      <c r="E57" s="13">
        <v>7</v>
      </c>
      <c r="F57" s="55" t="s">
        <v>120</v>
      </c>
      <c r="G57" s="185" t="s">
        <v>31</v>
      </c>
      <c r="H57" s="185" t="s">
        <v>37</v>
      </c>
      <c r="I57" s="13" t="s">
        <v>44</v>
      </c>
      <c r="J57" s="266">
        <v>1</v>
      </c>
      <c r="K57" s="266"/>
      <c r="L57" s="265"/>
      <c r="M57" s="15">
        <f t="shared" si="3"/>
        <v>1</v>
      </c>
      <c r="N57" s="16">
        <v>0</v>
      </c>
      <c r="O57" s="17"/>
      <c r="P57" s="17">
        <f>'[3]Progres Infras'!$E$21</f>
        <v>34270</v>
      </c>
      <c r="Q57" s="18">
        <v>0</v>
      </c>
      <c r="R57" s="19">
        <f t="shared" si="1"/>
        <v>34270</v>
      </c>
      <c r="S57" s="17">
        <v>0</v>
      </c>
      <c r="T57" s="20">
        <f t="shared" si="2"/>
        <v>0</v>
      </c>
      <c r="U57" s="21">
        <f>'SIKLUS-7'!R116</f>
        <v>1</v>
      </c>
      <c r="V57" s="340">
        <f>'SIKLUS-7'!S116</f>
        <v>0</v>
      </c>
      <c r="W57" s="340">
        <f>'SIKLUS-7'!T116</f>
        <v>0</v>
      </c>
      <c r="X57" s="340">
        <f>'SIKLUS-7'!U116</f>
        <v>10</v>
      </c>
      <c r="Y57" s="340">
        <f>'SIKLUS-7'!V116</f>
        <v>0</v>
      </c>
      <c r="Z57" s="340">
        <f>'SIKLUS-7'!W116</f>
        <v>0</v>
      </c>
    </row>
    <row r="58" spans="1:26" ht="38.15" customHeight="1">
      <c r="A58" s="11">
        <f t="shared" si="4"/>
        <v>39</v>
      </c>
      <c r="B58" s="54" t="s">
        <v>117</v>
      </c>
      <c r="C58" s="14" t="s">
        <v>132</v>
      </c>
      <c r="D58" s="14" t="str">
        <f>'[2]POM 4 2023 BA PDF (2)'!$C$278</f>
        <v>Laisor. De Baixo</v>
      </c>
      <c r="E58" s="13">
        <v>7</v>
      </c>
      <c r="F58" s="55" t="s">
        <v>120</v>
      </c>
      <c r="G58" s="185" t="s">
        <v>31</v>
      </c>
      <c r="H58" s="185" t="s">
        <v>37</v>
      </c>
      <c r="I58" s="13" t="s">
        <v>44</v>
      </c>
      <c r="J58" s="266"/>
      <c r="K58" s="266">
        <v>1</v>
      </c>
      <c r="L58" s="265"/>
      <c r="M58" s="15">
        <f t="shared" si="3"/>
        <v>1</v>
      </c>
      <c r="N58" s="16">
        <v>0</v>
      </c>
      <c r="O58" s="17"/>
      <c r="P58" s="17">
        <f>'[3]Progres Infras'!$E$26</f>
        <v>34270</v>
      </c>
      <c r="Q58" s="18">
        <v>0</v>
      </c>
      <c r="R58" s="19">
        <f t="shared" si="1"/>
        <v>34270</v>
      </c>
      <c r="S58" s="17">
        <v>0</v>
      </c>
      <c r="T58" s="20">
        <f t="shared" si="2"/>
        <v>0</v>
      </c>
      <c r="U58" s="21">
        <f>'SIKLUS-7'!R117</f>
        <v>1</v>
      </c>
      <c r="V58" s="340">
        <f>'SIKLUS-7'!S117</f>
        <v>0</v>
      </c>
      <c r="W58" s="340">
        <f>'SIKLUS-7'!T117</f>
        <v>0</v>
      </c>
      <c r="X58" s="340">
        <f>'SIKLUS-7'!U117</f>
        <v>0</v>
      </c>
      <c r="Y58" s="340">
        <f>'SIKLUS-7'!V117</f>
        <v>0</v>
      </c>
      <c r="Z58" s="340">
        <f>'SIKLUS-7'!W117</f>
        <v>0</v>
      </c>
    </row>
    <row r="59" spans="1:26" ht="38.15" customHeight="1">
      <c r="A59" s="11">
        <f t="shared" si="4"/>
        <v>40</v>
      </c>
      <c r="B59" s="54" t="s">
        <v>117</v>
      </c>
      <c r="C59" s="14" t="s">
        <v>132</v>
      </c>
      <c r="D59" s="14" t="str">
        <f>'[2]POM 4 2023 BA PDF (2)'!$C$275</f>
        <v>Laisor. De Cima</v>
      </c>
      <c r="E59" s="13">
        <v>7</v>
      </c>
      <c r="F59" s="55" t="s">
        <v>133</v>
      </c>
      <c r="G59" s="185" t="s">
        <v>43</v>
      </c>
      <c r="H59" s="185" t="s">
        <v>134</v>
      </c>
      <c r="I59" s="13" t="s">
        <v>33</v>
      </c>
      <c r="J59" s="266"/>
      <c r="K59" s="266">
        <v>1</v>
      </c>
      <c r="L59" s="265"/>
      <c r="M59" s="15">
        <f t="shared" si="3"/>
        <v>1</v>
      </c>
      <c r="N59" s="16">
        <v>0</v>
      </c>
      <c r="O59" s="17"/>
      <c r="P59" s="17">
        <f>'[3]Progres Infras'!$E$27</f>
        <v>34270</v>
      </c>
      <c r="Q59" s="18">
        <v>0</v>
      </c>
      <c r="R59" s="19">
        <f t="shared" si="1"/>
        <v>34270</v>
      </c>
      <c r="S59" s="17">
        <v>0</v>
      </c>
      <c r="T59" s="20">
        <f t="shared" si="2"/>
        <v>0</v>
      </c>
      <c r="U59" s="21">
        <f>'SIKLUS-7'!R118</f>
        <v>0.92</v>
      </c>
      <c r="V59" s="340">
        <f>'SIKLUS-7'!S118</f>
        <v>0</v>
      </c>
      <c r="W59" s="340">
        <f>'SIKLUS-7'!T118</f>
        <v>0</v>
      </c>
      <c r="X59" s="340">
        <f>'SIKLUS-7'!U118</f>
        <v>0</v>
      </c>
      <c r="Y59" s="340">
        <f>'SIKLUS-7'!V118</f>
        <v>0</v>
      </c>
      <c r="Z59" s="340">
        <f>'SIKLUS-7'!W118</f>
        <v>0</v>
      </c>
    </row>
    <row r="60" spans="1:26" ht="38.15" customHeight="1">
      <c r="A60" s="11">
        <f t="shared" si="4"/>
        <v>41</v>
      </c>
      <c r="B60" s="54" t="s">
        <v>117</v>
      </c>
      <c r="C60" s="14" t="s">
        <v>132</v>
      </c>
      <c r="D60" s="14" t="str">
        <f>'[2]POM 4 2023 BA PDF (2)'!$C$287</f>
        <v>Maluro</v>
      </c>
      <c r="E60" s="13">
        <v>7</v>
      </c>
      <c r="F60" s="55" t="s">
        <v>133</v>
      </c>
      <c r="G60" s="185" t="s">
        <v>43</v>
      </c>
      <c r="H60" s="185" t="s">
        <v>134</v>
      </c>
      <c r="I60" s="13" t="s">
        <v>33</v>
      </c>
      <c r="J60" s="266"/>
      <c r="K60" s="266">
        <v>1</v>
      </c>
      <c r="L60" s="265"/>
      <c r="M60" s="15">
        <f t="shared" si="3"/>
        <v>1</v>
      </c>
      <c r="N60" s="16">
        <v>0</v>
      </c>
      <c r="O60" s="17"/>
      <c r="P60" s="17">
        <f>'[3]Progres Infras'!$E$32</f>
        <v>34270</v>
      </c>
      <c r="Q60" s="18">
        <v>0</v>
      </c>
      <c r="R60" s="19">
        <f t="shared" si="1"/>
        <v>34270</v>
      </c>
      <c r="S60" s="17">
        <v>0</v>
      </c>
      <c r="T60" s="20">
        <f t="shared" si="2"/>
        <v>0</v>
      </c>
      <c r="U60" s="21">
        <f>'SIKLUS-7'!R119</f>
        <v>1</v>
      </c>
      <c r="V60" s="340">
        <f>'SIKLUS-7'!S119</f>
        <v>0</v>
      </c>
      <c r="W60" s="340">
        <f>'SIKLUS-7'!T119</f>
        <v>0</v>
      </c>
      <c r="X60" s="340">
        <f>'SIKLUS-7'!U119</f>
        <v>0</v>
      </c>
      <c r="Y60" s="340">
        <f>'SIKLUS-7'!V119</f>
        <v>0</v>
      </c>
      <c r="Z60" s="340">
        <f>'SIKLUS-7'!W119</f>
        <v>0</v>
      </c>
    </row>
    <row r="61" spans="1:26" ht="38.15" customHeight="1">
      <c r="A61" s="11">
        <f t="shared" si="4"/>
        <v>42</v>
      </c>
      <c r="B61" s="54" t="s">
        <v>117</v>
      </c>
      <c r="C61" s="14" t="s">
        <v>132</v>
      </c>
      <c r="D61" s="14" t="str">
        <f>'[2]POM 4 2023 BA PDF (2)'!$C$296</f>
        <v>Lelalai</v>
      </c>
      <c r="E61" s="13">
        <v>7</v>
      </c>
      <c r="F61" s="55" t="s">
        <v>120</v>
      </c>
      <c r="G61" s="185" t="s">
        <v>31</v>
      </c>
      <c r="H61" s="185" t="s">
        <v>35</v>
      </c>
      <c r="I61" s="13" t="s">
        <v>33</v>
      </c>
      <c r="J61" s="266">
        <v>1</v>
      </c>
      <c r="K61" s="266"/>
      <c r="L61" s="265"/>
      <c r="M61" s="15">
        <f t="shared" si="3"/>
        <v>1</v>
      </c>
      <c r="N61" s="16">
        <v>0</v>
      </c>
      <c r="O61" s="17"/>
      <c r="P61" s="17">
        <f>'[3]Progres Infras'!$E$28</f>
        <v>34270</v>
      </c>
      <c r="Q61" s="18">
        <v>0</v>
      </c>
      <c r="R61" s="19">
        <f t="shared" si="1"/>
        <v>34270</v>
      </c>
      <c r="S61" s="17">
        <v>0</v>
      </c>
      <c r="T61" s="20">
        <f t="shared" si="2"/>
        <v>0</v>
      </c>
      <c r="U61" s="21">
        <f>'SIKLUS-7'!R120</f>
        <v>1</v>
      </c>
      <c r="V61" s="340">
        <f>'SIKLUS-7'!S120</f>
        <v>0</v>
      </c>
      <c r="W61" s="340">
        <f>'SIKLUS-7'!T120</f>
        <v>0</v>
      </c>
      <c r="X61" s="340">
        <f>'SIKLUS-7'!U120</f>
        <v>0</v>
      </c>
      <c r="Y61" s="340">
        <f>'SIKLUS-7'!V120</f>
        <v>0</v>
      </c>
      <c r="Z61" s="340">
        <f>'SIKLUS-7'!W120</f>
        <v>0</v>
      </c>
    </row>
    <row r="62" spans="1:26" s="281" customFormat="1" ht="38.15" customHeight="1">
      <c r="A62" s="267"/>
      <c r="B62" s="268"/>
      <c r="C62" s="109"/>
      <c r="D62" s="109"/>
      <c r="E62" s="269"/>
      <c r="F62" s="270"/>
      <c r="G62" s="271"/>
      <c r="H62" s="271"/>
      <c r="I62" s="269"/>
      <c r="J62" s="272">
        <f>SUM(J57:J61)</f>
        <v>2</v>
      </c>
      <c r="K62" s="272">
        <f>SUM(K57:K61)</f>
        <v>3</v>
      </c>
      <c r="L62" s="272">
        <f t="shared" ref="L62" si="20">SUM(L57:L61)</f>
        <v>0</v>
      </c>
      <c r="M62" s="282">
        <f>SUM(M57:M61)</f>
        <v>5</v>
      </c>
      <c r="N62" s="274"/>
      <c r="O62" s="275"/>
      <c r="P62" s="275"/>
      <c r="Q62" s="276"/>
      <c r="R62" s="277"/>
      <c r="S62" s="275"/>
      <c r="T62" s="278"/>
      <c r="U62" s="279">
        <f>AVERAGE(U57:U61)</f>
        <v>0.98399999999999999</v>
      </c>
      <c r="V62" s="272">
        <f t="shared" ref="V62" si="21">SUM(V57:V61)</f>
        <v>0</v>
      </c>
      <c r="W62" s="272">
        <f t="shared" ref="W62" si="22">SUM(W57:W61)</f>
        <v>0</v>
      </c>
      <c r="X62" s="272">
        <f t="shared" ref="X62" si="23">SUM(X57:X61)</f>
        <v>10</v>
      </c>
      <c r="Y62" s="272">
        <f t="shared" ref="Y62" si="24">SUM(Y57:Y61)</f>
        <v>0</v>
      </c>
      <c r="Z62" s="272">
        <f t="shared" ref="Z62" si="25">SUM(Z57:Z61)</f>
        <v>0</v>
      </c>
    </row>
    <row r="63" spans="1:26" ht="38.15" customHeight="1">
      <c r="A63" s="11">
        <f>A61+1</f>
        <v>43</v>
      </c>
      <c r="B63" s="54" t="s">
        <v>117</v>
      </c>
      <c r="C63" s="185" t="s">
        <v>135</v>
      </c>
      <c r="D63" s="14" t="str">
        <f>'[2]POM 4 2023 BA PDF (2)'!$C$266</f>
        <v>Afaca</v>
      </c>
      <c r="E63" s="13">
        <v>7</v>
      </c>
      <c r="F63" s="55" t="s">
        <v>120</v>
      </c>
      <c r="G63" s="185" t="s">
        <v>31</v>
      </c>
      <c r="H63" s="185" t="s">
        <v>37</v>
      </c>
      <c r="I63" s="13" t="s">
        <v>33</v>
      </c>
      <c r="J63" s="266"/>
      <c r="K63" s="266">
        <v>1</v>
      </c>
      <c r="L63" s="265"/>
      <c r="M63" s="15">
        <f t="shared" si="3"/>
        <v>1</v>
      </c>
      <c r="N63" s="16">
        <v>0</v>
      </c>
      <c r="O63" s="17"/>
      <c r="P63" s="17">
        <f>'[3]Progres Infras'!$E$22</f>
        <v>34270</v>
      </c>
      <c r="Q63" s="18">
        <v>0</v>
      </c>
      <c r="R63" s="19">
        <f t="shared" si="1"/>
        <v>34270</v>
      </c>
      <c r="S63" s="17">
        <v>0</v>
      </c>
      <c r="T63" s="20">
        <f t="shared" si="2"/>
        <v>0</v>
      </c>
      <c r="U63" s="21">
        <f>'SIKLUS-7'!R121</f>
        <v>1</v>
      </c>
      <c r="V63" s="340">
        <f>'SIKLUS-7'!S121</f>
        <v>0</v>
      </c>
      <c r="W63" s="340">
        <f>'SIKLUS-7'!T121</f>
        <v>0</v>
      </c>
      <c r="X63" s="340">
        <f>'SIKLUS-7'!U121</f>
        <v>0</v>
      </c>
      <c r="Y63" s="340">
        <f>'SIKLUS-7'!V121</f>
        <v>0</v>
      </c>
      <c r="Z63" s="340">
        <f>'SIKLUS-7'!W121</f>
        <v>0</v>
      </c>
    </row>
    <row r="64" spans="1:26" ht="38.15" customHeight="1">
      <c r="A64" s="11">
        <f t="shared" si="4"/>
        <v>44</v>
      </c>
      <c r="B64" s="54" t="s">
        <v>117</v>
      </c>
      <c r="C64" s="185" t="s">
        <v>135</v>
      </c>
      <c r="D64" s="14" t="str">
        <f>'[2]POM 4 2023 BA PDF (2)'!$C$293</f>
        <v>Guruca</v>
      </c>
      <c r="E64" s="13">
        <v>7</v>
      </c>
      <c r="F64" s="55" t="s">
        <v>120</v>
      </c>
      <c r="G64" s="185" t="s">
        <v>31</v>
      </c>
      <c r="H64" s="185" t="s">
        <v>32</v>
      </c>
      <c r="I64" s="13" t="s">
        <v>44</v>
      </c>
      <c r="J64" s="266"/>
      <c r="K64" s="266">
        <v>1</v>
      </c>
      <c r="L64" s="265"/>
      <c r="M64" s="15">
        <f t="shared" si="3"/>
        <v>1</v>
      </c>
      <c r="N64" s="16">
        <v>0</v>
      </c>
      <c r="O64" s="17"/>
      <c r="P64" s="17">
        <f>'[3]Progres Infras'!$E$25</f>
        <v>30743</v>
      </c>
      <c r="Q64" s="18">
        <v>0</v>
      </c>
      <c r="R64" s="19">
        <f t="shared" si="1"/>
        <v>30743</v>
      </c>
      <c r="S64" s="17">
        <v>0</v>
      </c>
      <c r="T64" s="20">
        <f t="shared" si="2"/>
        <v>0</v>
      </c>
      <c r="U64" s="21">
        <f>'SIKLUS-7'!R122</f>
        <v>1</v>
      </c>
      <c r="V64" s="340">
        <f>'SIKLUS-7'!S122</f>
        <v>0</v>
      </c>
      <c r="W64" s="340">
        <f>'SIKLUS-7'!T122</f>
        <v>0</v>
      </c>
      <c r="X64" s="340">
        <f>'SIKLUS-7'!U122</f>
        <v>0</v>
      </c>
      <c r="Y64" s="340">
        <f>'SIKLUS-7'!V122</f>
        <v>0</v>
      </c>
      <c r="Z64" s="340">
        <f>'SIKLUS-7'!W122</f>
        <v>0</v>
      </c>
    </row>
    <row r="65" spans="1:26" ht="38.15" customHeight="1">
      <c r="A65" s="11">
        <f t="shared" si="4"/>
        <v>45</v>
      </c>
      <c r="B65" s="54" t="s">
        <v>117</v>
      </c>
      <c r="C65" s="185" t="s">
        <v>135</v>
      </c>
      <c r="D65" s="14" t="str">
        <f>'[2]POM 4 2023 BA PDF (2)'!$C$281</f>
        <v>Namanei</v>
      </c>
      <c r="E65" s="13">
        <v>7</v>
      </c>
      <c r="F65" s="55" t="s">
        <v>120</v>
      </c>
      <c r="G65" s="185" t="s">
        <v>31</v>
      </c>
      <c r="H65" s="185" t="s">
        <v>32</v>
      </c>
      <c r="I65" s="13" t="s">
        <v>33</v>
      </c>
      <c r="J65" s="266">
        <v>1</v>
      </c>
      <c r="K65" s="266"/>
      <c r="L65" s="265"/>
      <c r="M65" s="15">
        <f t="shared" si="3"/>
        <v>1</v>
      </c>
      <c r="N65" s="16">
        <v>0</v>
      </c>
      <c r="O65" s="17"/>
      <c r="P65" s="17">
        <f>'[3]Progres Infras'!$E$33</f>
        <v>34270</v>
      </c>
      <c r="Q65" s="18">
        <v>0</v>
      </c>
      <c r="R65" s="19">
        <f t="shared" si="1"/>
        <v>34270</v>
      </c>
      <c r="S65" s="17">
        <v>0</v>
      </c>
      <c r="T65" s="20">
        <f t="shared" si="2"/>
        <v>0</v>
      </c>
      <c r="U65" s="21">
        <f>'SIKLUS-7'!R123</f>
        <v>1</v>
      </c>
      <c r="V65" s="340">
        <f>'SIKLUS-7'!S123</f>
        <v>0</v>
      </c>
      <c r="W65" s="340">
        <f>'SIKLUS-7'!T123</f>
        <v>0</v>
      </c>
      <c r="X65" s="340">
        <f>'SIKLUS-7'!U123</f>
        <v>0</v>
      </c>
      <c r="Y65" s="340">
        <f>'SIKLUS-7'!V123</f>
        <v>0</v>
      </c>
      <c r="Z65" s="340">
        <f>'SIKLUS-7'!W123</f>
        <v>0</v>
      </c>
    </row>
    <row r="66" spans="1:26" s="281" customFormat="1" ht="38.15" customHeight="1">
      <c r="A66" s="267"/>
      <c r="B66" s="268"/>
      <c r="C66" s="271"/>
      <c r="D66" s="109"/>
      <c r="E66" s="269"/>
      <c r="F66" s="270"/>
      <c r="G66" s="271"/>
      <c r="H66" s="271"/>
      <c r="I66" s="269"/>
      <c r="J66" s="272">
        <f>SUM(J63:J65)</f>
        <v>1</v>
      </c>
      <c r="K66" s="272">
        <f>SUM(K63:K65)</f>
        <v>2</v>
      </c>
      <c r="L66" s="272">
        <f t="shared" ref="L66:M66" si="26">SUM(L63:L65)</f>
        <v>0</v>
      </c>
      <c r="M66" s="272">
        <f t="shared" si="26"/>
        <v>3</v>
      </c>
      <c r="N66" s="274"/>
      <c r="O66" s="275"/>
      <c r="P66" s="275"/>
      <c r="Q66" s="276"/>
      <c r="R66" s="277"/>
      <c r="S66" s="275"/>
      <c r="T66" s="278"/>
      <c r="U66" s="279">
        <f>AVERAGE(U63:U65)</f>
        <v>1</v>
      </c>
      <c r="V66" s="272">
        <f t="shared" ref="V66:Z66" si="27">SUM(V63:V65)</f>
        <v>0</v>
      </c>
      <c r="W66" s="272">
        <f t="shared" si="27"/>
        <v>0</v>
      </c>
      <c r="X66" s="272">
        <f t="shared" si="27"/>
        <v>0</v>
      </c>
      <c r="Y66" s="272">
        <f t="shared" si="27"/>
        <v>0</v>
      </c>
      <c r="Z66" s="272">
        <f t="shared" si="27"/>
        <v>0</v>
      </c>
    </row>
    <row r="67" spans="1:26" ht="38.15" customHeight="1">
      <c r="A67" s="11">
        <f>A65+1</f>
        <v>46</v>
      </c>
      <c r="B67" s="54" t="s">
        <v>117</v>
      </c>
      <c r="C67" s="14" t="s">
        <v>136</v>
      </c>
      <c r="D67" s="14" t="str">
        <f>'[2]POM 4 2023 BA PDF (2)'!$C$214</f>
        <v>Caicua</v>
      </c>
      <c r="E67" s="13">
        <v>7</v>
      </c>
      <c r="F67" s="55" t="s">
        <v>120</v>
      </c>
      <c r="G67" s="185" t="s">
        <v>31</v>
      </c>
      <c r="H67" s="185" t="s">
        <v>32</v>
      </c>
      <c r="I67" s="13" t="s">
        <v>33</v>
      </c>
      <c r="J67" s="15">
        <v>1</v>
      </c>
      <c r="K67" s="15"/>
      <c r="L67" s="15"/>
      <c r="M67" s="15">
        <f t="shared" si="3"/>
        <v>1</v>
      </c>
      <c r="N67" s="16">
        <v>0</v>
      </c>
      <c r="O67" s="17"/>
      <c r="P67" s="17">
        <f>'[3]Progres Infras'!$E$59</f>
        <v>34270</v>
      </c>
      <c r="Q67" s="18">
        <v>0</v>
      </c>
      <c r="R67" s="19">
        <f t="shared" si="1"/>
        <v>34270</v>
      </c>
      <c r="S67" s="17">
        <v>0</v>
      </c>
      <c r="T67" s="20">
        <f t="shared" si="2"/>
        <v>0</v>
      </c>
      <c r="U67" s="21">
        <f>'SIKLUS-7'!R124</f>
        <v>1</v>
      </c>
      <c r="V67" s="340">
        <f>'SIKLUS-7'!S124</f>
        <v>1</v>
      </c>
      <c r="W67" s="340">
        <f>'SIKLUS-7'!T124</f>
        <v>1</v>
      </c>
      <c r="X67" s="340">
        <f>'SIKLUS-7'!U124</f>
        <v>30</v>
      </c>
      <c r="Y67" s="340">
        <f>'SIKLUS-7'!V124</f>
        <v>0</v>
      </c>
      <c r="Z67" s="340">
        <f>'SIKLUS-7'!W124</f>
        <v>0</v>
      </c>
    </row>
    <row r="68" spans="1:26" ht="38.15" customHeight="1">
      <c r="A68" s="11">
        <f t="shared" si="4"/>
        <v>47</v>
      </c>
      <c r="B68" s="54" t="s">
        <v>117</v>
      </c>
      <c r="C68" s="14" t="s">
        <v>136</v>
      </c>
      <c r="D68" s="14" t="str">
        <f>'[2]POM 4 2023 BA PDF (2)'!$C$217</f>
        <v>Loilubu</v>
      </c>
      <c r="E68" s="13">
        <v>7</v>
      </c>
      <c r="F68" s="55" t="s">
        <v>121</v>
      </c>
      <c r="G68" s="185" t="s">
        <v>49</v>
      </c>
      <c r="H68" s="185" t="s">
        <v>82</v>
      </c>
      <c r="I68" s="13" t="s">
        <v>44</v>
      </c>
      <c r="J68" s="266">
        <v>1</v>
      </c>
      <c r="K68" s="266"/>
      <c r="L68" s="265"/>
      <c r="M68" s="15">
        <f t="shared" si="3"/>
        <v>1</v>
      </c>
      <c r="N68" s="16">
        <v>0</v>
      </c>
      <c r="O68" s="17"/>
      <c r="P68" s="17">
        <f>'[3]Progres Infras'!$E$60</f>
        <v>30743</v>
      </c>
      <c r="Q68" s="18">
        <v>0</v>
      </c>
      <c r="R68" s="19">
        <f t="shared" si="1"/>
        <v>30743</v>
      </c>
      <c r="S68" s="17">
        <v>0</v>
      </c>
      <c r="T68" s="20">
        <f t="shared" si="2"/>
        <v>0</v>
      </c>
      <c r="U68" s="21">
        <f>'SIKLUS-7'!R125</f>
        <v>1</v>
      </c>
      <c r="V68" s="340">
        <f>'SIKLUS-7'!S125</f>
        <v>0</v>
      </c>
      <c r="W68" s="340">
        <f>'SIKLUS-7'!T125</f>
        <v>0</v>
      </c>
      <c r="X68" s="340">
        <f>'SIKLUS-7'!U125</f>
        <v>0</v>
      </c>
      <c r="Y68" s="340">
        <f>'SIKLUS-7'!V125</f>
        <v>0</v>
      </c>
      <c r="Z68" s="340">
        <f>'SIKLUS-7'!W125</f>
        <v>0</v>
      </c>
    </row>
    <row r="69" spans="1:26" ht="38.15" customHeight="1">
      <c r="A69" s="11"/>
      <c r="B69" s="54" t="s">
        <v>117</v>
      </c>
      <c r="C69" s="14" t="s">
        <v>136</v>
      </c>
      <c r="D69" s="14" t="str">
        <f>'[2]POM 4 2023 BA PDF (2)'!$C$217</f>
        <v>Loilubu</v>
      </c>
      <c r="E69" s="13">
        <v>8</v>
      </c>
      <c r="F69" s="55" t="s">
        <v>120</v>
      </c>
      <c r="G69" s="185" t="s">
        <v>31</v>
      </c>
      <c r="H69" s="185" t="s">
        <v>32</v>
      </c>
      <c r="I69" s="13" t="s">
        <v>44</v>
      </c>
      <c r="J69" s="266">
        <v>1</v>
      </c>
      <c r="K69" s="266"/>
      <c r="L69" s="265"/>
      <c r="M69" s="15">
        <f t="shared" si="3"/>
        <v>1</v>
      </c>
      <c r="N69" s="16"/>
      <c r="O69" s="17"/>
      <c r="P69" s="17"/>
      <c r="Q69" s="18"/>
      <c r="R69" s="19"/>
      <c r="S69" s="17"/>
      <c r="T69" s="20"/>
      <c r="U69" s="21">
        <f>'SIKLUS-7'!R126</f>
        <v>1</v>
      </c>
      <c r="V69" s="340">
        <f>'SIKLUS-7'!S126</f>
        <v>0</v>
      </c>
      <c r="W69" s="340">
        <f>'SIKLUS-7'!T126</f>
        <v>0</v>
      </c>
      <c r="X69" s="340">
        <f>'SIKLUS-7'!U126</f>
        <v>0</v>
      </c>
      <c r="Y69" s="340">
        <f>'SIKLUS-7'!V126</f>
        <v>0</v>
      </c>
      <c r="Z69" s="340">
        <f>'SIKLUS-7'!W126</f>
        <v>0</v>
      </c>
    </row>
    <row r="70" spans="1:26" ht="38.15" customHeight="1">
      <c r="A70" s="11">
        <f>A68+1</f>
        <v>48</v>
      </c>
      <c r="B70" s="54" t="s">
        <v>117</v>
      </c>
      <c r="C70" s="14" t="s">
        <v>136</v>
      </c>
      <c r="D70" s="14" t="str">
        <f>'[2]POM 4 2023 BA PDF (2)'!$C$220</f>
        <v>OssoAla</v>
      </c>
      <c r="E70" s="13">
        <v>7</v>
      </c>
      <c r="F70" s="55" t="s">
        <v>120</v>
      </c>
      <c r="G70" s="185" t="s">
        <v>31</v>
      </c>
      <c r="H70" s="185" t="s">
        <v>32</v>
      </c>
      <c r="I70" s="13" t="s">
        <v>33</v>
      </c>
      <c r="J70" s="15">
        <v>1</v>
      </c>
      <c r="K70" s="15"/>
      <c r="L70" s="15"/>
      <c r="M70" s="15">
        <f t="shared" si="3"/>
        <v>1</v>
      </c>
      <c r="N70" s="16">
        <v>0</v>
      </c>
      <c r="O70" s="17"/>
      <c r="P70" s="17">
        <f>'[3]Progres Infras'!$E$61</f>
        <v>30743</v>
      </c>
      <c r="Q70" s="18">
        <f>'[3]Progres Infras'!$H$61</f>
        <v>13039</v>
      </c>
      <c r="R70" s="19">
        <f t="shared" si="1"/>
        <v>17704</v>
      </c>
      <c r="S70" s="17">
        <v>0</v>
      </c>
      <c r="T70" s="20">
        <f t="shared" si="2"/>
        <v>0.42412907003220246</v>
      </c>
      <c r="U70" s="21">
        <f>'SIKLUS-7'!R127</f>
        <v>1</v>
      </c>
      <c r="V70" s="340">
        <f>'SIKLUS-7'!S127</f>
        <v>1</v>
      </c>
      <c r="W70" s="340">
        <f>'SIKLUS-7'!T127</f>
        <v>1</v>
      </c>
      <c r="X70" s="340">
        <f>'SIKLUS-7'!U127</f>
        <v>0</v>
      </c>
      <c r="Y70" s="340">
        <f>'SIKLUS-7'!V127</f>
        <v>0</v>
      </c>
      <c r="Z70" s="340">
        <f>'SIKLUS-7'!W127</f>
        <v>0</v>
      </c>
    </row>
    <row r="71" spans="1:26" ht="38.15" customHeight="1">
      <c r="A71" s="11">
        <f t="shared" si="4"/>
        <v>49</v>
      </c>
      <c r="B71" s="54" t="s">
        <v>117</v>
      </c>
      <c r="C71" s="14" t="s">
        <v>136</v>
      </c>
      <c r="D71" s="14" t="str">
        <f>'[2]POM 4 2023 BA PDF (2)'!$C$223</f>
        <v>Ostico</v>
      </c>
      <c r="E71" s="13">
        <v>7</v>
      </c>
      <c r="F71" s="55" t="s">
        <v>120</v>
      </c>
      <c r="G71" s="185" t="s">
        <v>31</v>
      </c>
      <c r="H71" s="185" t="s">
        <v>32</v>
      </c>
      <c r="I71" s="13" t="s">
        <v>44</v>
      </c>
      <c r="J71" s="15">
        <v>1</v>
      </c>
      <c r="K71" s="15"/>
      <c r="L71" s="15"/>
      <c r="M71" s="15">
        <f t="shared" si="3"/>
        <v>1</v>
      </c>
      <c r="N71" s="16">
        <v>0</v>
      </c>
      <c r="O71" s="17"/>
      <c r="P71" s="17">
        <f>'[3]Progres Infras'!$E$62</f>
        <v>30743</v>
      </c>
      <c r="Q71" s="18">
        <v>0</v>
      </c>
      <c r="R71" s="19">
        <f t="shared" si="1"/>
        <v>30743</v>
      </c>
      <c r="S71" s="17">
        <v>0</v>
      </c>
      <c r="T71" s="20">
        <f t="shared" si="2"/>
        <v>0</v>
      </c>
      <c r="U71" s="21">
        <f>'SIKLUS-7'!R128</f>
        <v>1</v>
      </c>
      <c r="V71" s="340">
        <f>'SIKLUS-7'!S128</f>
        <v>1</v>
      </c>
      <c r="W71" s="340">
        <f>'SIKLUS-7'!T128</f>
        <v>1</v>
      </c>
      <c r="X71" s="340">
        <f>'SIKLUS-7'!U128</f>
        <v>0</v>
      </c>
      <c r="Y71" s="340">
        <f>'SIKLUS-7'!V128</f>
        <v>0</v>
      </c>
      <c r="Z71" s="340">
        <f>'SIKLUS-7'!W128</f>
        <v>0</v>
      </c>
    </row>
    <row r="72" spans="1:26" ht="38.15" customHeight="1">
      <c r="A72" s="11">
        <f t="shared" si="4"/>
        <v>50</v>
      </c>
      <c r="B72" s="54" t="s">
        <v>117</v>
      </c>
      <c r="C72" s="14" t="s">
        <v>136</v>
      </c>
      <c r="D72" s="14" t="str">
        <f>'[2]POM 4 2023 BA PDF (2)'!$C$226</f>
        <v>Uaigae</v>
      </c>
      <c r="E72" s="13">
        <v>7</v>
      </c>
      <c r="F72" s="55" t="s">
        <v>120</v>
      </c>
      <c r="G72" s="185" t="s">
        <v>31</v>
      </c>
      <c r="H72" s="185" t="s">
        <v>37</v>
      </c>
      <c r="I72" s="13" t="s">
        <v>33</v>
      </c>
      <c r="J72" s="15">
        <v>1</v>
      </c>
      <c r="K72" s="15"/>
      <c r="L72" s="15"/>
      <c r="M72" s="15">
        <f t="shared" si="3"/>
        <v>1</v>
      </c>
      <c r="N72" s="16">
        <v>0</v>
      </c>
      <c r="O72" s="17"/>
      <c r="P72" s="17">
        <f>'[3]Progres Infras'!$E$63</f>
        <v>34270</v>
      </c>
      <c r="Q72" s="18">
        <f>'[3]Progres Infras'!$H$63</f>
        <v>5683.02</v>
      </c>
      <c r="R72" s="19">
        <f t="shared" si="1"/>
        <v>28586.98</v>
      </c>
      <c r="S72" s="17">
        <v>0</v>
      </c>
      <c r="T72" s="20">
        <f t="shared" si="2"/>
        <v>0.16583075576305809</v>
      </c>
      <c r="U72" s="21">
        <f>'SIKLUS-7'!R129</f>
        <v>1</v>
      </c>
      <c r="V72" s="340">
        <f>'SIKLUS-7'!S129</f>
        <v>1</v>
      </c>
      <c r="W72" s="340">
        <f>'SIKLUS-7'!T129</f>
        <v>1</v>
      </c>
      <c r="X72" s="340">
        <f>'SIKLUS-7'!U129</f>
        <v>5</v>
      </c>
      <c r="Y72" s="340">
        <f>'SIKLUS-7'!V129</f>
        <v>0</v>
      </c>
      <c r="Z72" s="340">
        <f>'SIKLUS-7'!W129</f>
        <v>0</v>
      </c>
    </row>
    <row r="73" spans="1:26" ht="38.15" customHeight="1">
      <c r="A73" s="11">
        <f t="shared" si="4"/>
        <v>51</v>
      </c>
      <c r="B73" s="54" t="s">
        <v>117</v>
      </c>
      <c r="C73" s="14" t="s">
        <v>136</v>
      </c>
      <c r="D73" s="14" t="str">
        <f>'[2]POM 4 2023 BA PDF (2)'!$C$229</f>
        <v>Uatolari</v>
      </c>
      <c r="E73" s="13">
        <v>7</v>
      </c>
      <c r="F73" s="55" t="s">
        <v>120</v>
      </c>
      <c r="G73" s="185" t="s">
        <v>31</v>
      </c>
      <c r="H73" s="185" t="s">
        <v>32</v>
      </c>
      <c r="I73" s="13" t="s">
        <v>33</v>
      </c>
      <c r="J73" s="266">
        <v>1</v>
      </c>
      <c r="K73" s="266"/>
      <c r="L73" s="265"/>
      <c r="M73" s="15">
        <f t="shared" si="3"/>
        <v>1</v>
      </c>
      <c r="N73" s="16">
        <v>0</v>
      </c>
      <c r="O73" s="17"/>
      <c r="P73" s="17">
        <f>'[3]Progres Infras'!$E$64</f>
        <v>30743</v>
      </c>
      <c r="Q73" s="18">
        <v>0</v>
      </c>
      <c r="R73" s="19">
        <f t="shared" si="1"/>
        <v>30743</v>
      </c>
      <c r="S73" s="17">
        <v>0</v>
      </c>
      <c r="T73" s="20">
        <f t="shared" si="2"/>
        <v>0</v>
      </c>
      <c r="U73" s="21">
        <f>'SIKLUS-7'!R130</f>
        <v>1</v>
      </c>
      <c r="V73" s="340">
        <f>'SIKLUS-7'!S130</f>
        <v>1</v>
      </c>
      <c r="W73" s="340">
        <f>'SIKLUS-7'!T130</f>
        <v>1</v>
      </c>
      <c r="X73" s="340">
        <f>'SIKLUS-7'!U130</f>
        <v>0</v>
      </c>
      <c r="Y73" s="340">
        <f>'SIKLUS-7'!V130</f>
        <v>0</v>
      </c>
      <c r="Z73" s="340">
        <f>'SIKLUS-7'!W130</f>
        <v>0</v>
      </c>
    </row>
    <row r="74" spans="1:26" ht="38.15" customHeight="1">
      <c r="A74" s="11">
        <f t="shared" si="4"/>
        <v>52</v>
      </c>
      <c r="B74" s="54" t="s">
        <v>117</v>
      </c>
      <c r="C74" s="14" t="s">
        <v>136</v>
      </c>
      <c r="D74" s="14" t="str">
        <f>'[2]POM 4 2023 BA PDF (2)'!$C$232</f>
        <v>Vemasse</v>
      </c>
      <c r="E74" s="13">
        <v>7</v>
      </c>
      <c r="F74" s="55" t="s">
        <v>120</v>
      </c>
      <c r="G74" s="185" t="s">
        <v>31</v>
      </c>
      <c r="H74" s="185" t="s">
        <v>137</v>
      </c>
      <c r="I74" s="13" t="s">
        <v>33</v>
      </c>
      <c r="J74" s="15">
        <v>1</v>
      </c>
      <c r="K74" s="15"/>
      <c r="L74" s="15"/>
      <c r="M74" s="15">
        <f t="shared" si="3"/>
        <v>1</v>
      </c>
      <c r="N74" s="16">
        <v>0</v>
      </c>
      <c r="O74" s="17"/>
      <c r="P74" s="17">
        <f>'[3]Progres Infras'!$E$65</f>
        <v>41824</v>
      </c>
      <c r="Q74" s="18">
        <v>0</v>
      </c>
      <c r="R74" s="19">
        <f t="shared" si="1"/>
        <v>41824</v>
      </c>
      <c r="S74" s="17">
        <v>0</v>
      </c>
      <c r="T74" s="20">
        <f t="shared" si="2"/>
        <v>0</v>
      </c>
      <c r="U74" s="21">
        <f>'SIKLUS-7'!R131</f>
        <v>1</v>
      </c>
      <c r="V74" s="340">
        <f>'SIKLUS-7'!S131</f>
        <v>1</v>
      </c>
      <c r="W74" s="340">
        <f>'SIKLUS-7'!T131</f>
        <v>1</v>
      </c>
      <c r="X74" s="340">
        <f>'SIKLUS-7'!U131</f>
        <v>21</v>
      </c>
      <c r="Y74" s="340">
        <f>'SIKLUS-7'!V131</f>
        <v>0</v>
      </c>
      <c r="Z74" s="340">
        <f>'SIKLUS-7'!W131</f>
        <v>0</v>
      </c>
    </row>
    <row r="75" spans="1:26" s="281" customFormat="1" ht="38.15" customHeight="1">
      <c r="A75" s="267"/>
      <c r="B75" s="268"/>
      <c r="C75" s="109"/>
      <c r="D75" s="109"/>
      <c r="E75" s="269"/>
      <c r="F75" s="270"/>
      <c r="G75" s="271"/>
      <c r="H75" s="271"/>
      <c r="I75" s="269"/>
      <c r="J75" s="273">
        <f>SUM(J67:J74)</f>
        <v>8</v>
      </c>
      <c r="K75" s="273">
        <f t="shared" ref="K75:M75" si="28">SUM(K67:K74)</f>
        <v>0</v>
      </c>
      <c r="L75" s="273">
        <f t="shared" si="28"/>
        <v>0</v>
      </c>
      <c r="M75" s="273">
        <f t="shared" si="28"/>
        <v>8</v>
      </c>
      <c r="N75" s="274"/>
      <c r="O75" s="275"/>
      <c r="P75" s="275"/>
      <c r="Q75" s="276"/>
      <c r="R75" s="277"/>
      <c r="S75" s="275"/>
      <c r="T75" s="278"/>
      <c r="U75" s="279">
        <f>AVERAGE(U67:U74)</f>
        <v>1</v>
      </c>
      <c r="V75" s="273">
        <f t="shared" ref="V75" si="29">SUM(V67:V74)</f>
        <v>6</v>
      </c>
      <c r="W75" s="273">
        <f t="shared" ref="W75" si="30">SUM(W67:W74)</f>
        <v>6</v>
      </c>
      <c r="X75" s="273">
        <f t="shared" ref="X75" si="31">SUM(X67:X74)</f>
        <v>56</v>
      </c>
      <c r="Y75" s="273">
        <f t="shared" ref="Y75" si="32">SUM(Y67:Y74)</f>
        <v>0</v>
      </c>
      <c r="Z75" s="273">
        <f t="shared" ref="Z75" si="33">SUM(Z67:Z74)</f>
        <v>0</v>
      </c>
    </row>
    <row r="76" spans="1:26" ht="38.15" customHeight="1">
      <c r="A76" s="11">
        <f>A74+1</f>
        <v>53</v>
      </c>
      <c r="B76" s="54" t="s">
        <v>117</v>
      </c>
      <c r="C76" s="186" t="s">
        <v>138</v>
      </c>
      <c r="D76" s="14" t="str">
        <f>'[2]POM 4 2023 BA PDF (2)'!$C$166</f>
        <v>Badohoo</v>
      </c>
      <c r="E76" s="13">
        <v>7</v>
      </c>
      <c r="F76" s="55" t="s">
        <v>120</v>
      </c>
      <c r="G76" s="185" t="s">
        <v>31</v>
      </c>
      <c r="H76" s="185" t="s">
        <v>32</v>
      </c>
      <c r="I76" s="13" t="s">
        <v>44</v>
      </c>
      <c r="J76" s="15">
        <v>1</v>
      </c>
      <c r="K76" s="15"/>
      <c r="L76" s="15"/>
      <c r="M76" s="15">
        <f t="shared" si="3"/>
        <v>1</v>
      </c>
      <c r="N76" s="16">
        <v>0</v>
      </c>
      <c r="O76" s="17"/>
      <c r="P76" s="17">
        <f>'[3]Progres Infras'!$E$67</f>
        <v>38047</v>
      </c>
      <c r="Q76" s="18">
        <v>0</v>
      </c>
      <c r="R76" s="19">
        <f t="shared" si="1"/>
        <v>38047</v>
      </c>
      <c r="S76" s="17">
        <v>0</v>
      </c>
      <c r="T76" s="20">
        <f t="shared" si="2"/>
        <v>0</v>
      </c>
      <c r="U76" s="21">
        <f>'SIKLUS-7'!R132</f>
        <v>1</v>
      </c>
      <c r="V76" s="340">
        <f>'SIKLUS-7'!S132</f>
        <v>1</v>
      </c>
      <c r="W76" s="340">
        <f>'SIKLUS-7'!T132</f>
        <v>1</v>
      </c>
      <c r="X76" s="340">
        <f>'SIKLUS-7'!U132</f>
        <v>0</v>
      </c>
      <c r="Y76" s="340">
        <f>'SIKLUS-7'!V132</f>
        <v>0</v>
      </c>
      <c r="Z76" s="340">
        <f>'SIKLUS-7'!W132</f>
        <v>0</v>
      </c>
    </row>
    <row r="77" spans="1:26" ht="38.15" customHeight="1">
      <c r="A77" s="11">
        <f t="shared" si="4"/>
        <v>54</v>
      </c>
      <c r="B77" s="54" t="s">
        <v>117</v>
      </c>
      <c r="C77" s="186" t="s">
        <v>138</v>
      </c>
      <c r="D77" s="14" t="str">
        <f>'[2]POM 4 2023 BA PDF (2)'!$C$187</f>
        <v>Bahamori</v>
      </c>
      <c r="E77" s="13">
        <v>7</v>
      </c>
      <c r="F77" s="55" t="s">
        <v>120</v>
      </c>
      <c r="G77" s="185" t="s">
        <v>31</v>
      </c>
      <c r="H77" s="185" t="s">
        <v>32</v>
      </c>
      <c r="I77" s="13" t="s">
        <v>44</v>
      </c>
      <c r="J77" s="15">
        <v>1</v>
      </c>
      <c r="K77" s="15"/>
      <c r="L77" s="15"/>
      <c r="M77" s="15">
        <f t="shared" si="3"/>
        <v>1</v>
      </c>
      <c r="N77" s="16">
        <v>0</v>
      </c>
      <c r="O77" s="17"/>
      <c r="P77" s="17">
        <f>'[3]Progres Infras'!$E$68</f>
        <v>34520</v>
      </c>
      <c r="Q77" s="18">
        <v>0</v>
      </c>
      <c r="R77" s="19">
        <f t="shared" si="1"/>
        <v>34520</v>
      </c>
      <c r="S77" s="17">
        <v>0</v>
      </c>
      <c r="T77" s="20">
        <f t="shared" si="2"/>
        <v>0</v>
      </c>
      <c r="U77" s="21">
        <f>'SIKLUS-7'!R133</f>
        <v>1</v>
      </c>
      <c r="V77" s="340">
        <f>'SIKLUS-7'!S133</f>
        <v>1</v>
      </c>
      <c r="W77" s="340">
        <f>'SIKLUS-7'!T133</f>
        <v>1</v>
      </c>
      <c r="X77" s="340">
        <f>'SIKLUS-7'!U133</f>
        <v>5</v>
      </c>
      <c r="Y77" s="340">
        <f>'SIKLUS-7'!V133</f>
        <v>0</v>
      </c>
      <c r="Z77" s="340">
        <f>'SIKLUS-7'!W133</f>
        <v>0</v>
      </c>
    </row>
    <row r="78" spans="1:26" ht="38.15" customHeight="1">
      <c r="A78" s="11">
        <f t="shared" si="4"/>
        <v>55</v>
      </c>
      <c r="B78" s="54" t="s">
        <v>117</v>
      </c>
      <c r="C78" s="186" t="s">
        <v>138</v>
      </c>
      <c r="D78" s="14" t="str">
        <f>'[2]POM 4 2023 BA PDF (2)'!$C$187</f>
        <v>Bahamori</v>
      </c>
      <c r="E78" s="13">
        <v>7</v>
      </c>
      <c r="F78" s="55" t="s">
        <v>121</v>
      </c>
      <c r="G78" s="185" t="s">
        <v>49</v>
      </c>
      <c r="H78" s="185" t="s">
        <v>139</v>
      </c>
      <c r="I78" s="13" t="s">
        <v>140</v>
      </c>
      <c r="J78" s="15">
        <v>1</v>
      </c>
      <c r="K78" s="15"/>
      <c r="L78" s="15"/>
      <c r="M78" s="15">
        <f t="shared" si="3"/>
        <v>1</v>
      </c>
      <c r="N78" s="16">
        <v>0</v>
      </c>
      <c r="O78" s="17"/>
      <c r="P78" s="17">
        <f>'[3]Progres Infras'!$E$68</f>
        <v>34520</v>
      </c>
      <c r="Q78" s="18">
        <v>0</v>
      </c>
      <c r="R78" s="19">
        <f t="shared" si="1"/>
        <v>34520</v>
      </c>
      <c r="S78" s="17">
        <v>0</v>
      </c>
      <c r="T78" s="20">
        <f t="shared" si="2"/>
        <v>0</v>
      </c>
      <c r="U78" s="21">
        <f>'SIKLUS-7'!R134</f>
        <v>1</v>
      </c>
      <c r="V78" s="340">
        <f>'SIKLUS-7'!S134</f>
        <v>1</v>
      </c>
      <c r="W78" s="340">
        <f>'SIKLUS-7'!T134</f>
        <v>1</v>
      </c>
      <c r="X78" s="340">
        <f>'SIKLUS-7'!U134</f>
        <v>0</v>
      </c>
      <c r="Y78" s="340">
        <f>'SIKLUS-7'!V134</f>
        <v>0</v>
      </c>
      <c r="Z78" s="340">
        <f>'SIKLUS-7'!W134</f>
        <v>0</v>
      </c>
    </row>
    <row r="79" spans="1:26" ht="38.15" customHeight="1">
      <c r="A79" s="11">
        <f t="shared" si="4"/>
        <v>56</v>
      </c>
      <c r="B79" s="54" t="s">
        <v>117</v>
      </c>
      <c r="C79" s="186" t="s">
        <v>138</v>
      </c>
      <c r="D79" s="14" t="str">
        <f>'[2]POM 4 2023 BA PDF (2)'!$C$175</f>
        <v>Fatulia</v>
      </c>
      <c r="E79" s="13">
        <v>7</v>
      </c>
      <c r="F79" s="55" t="s">
        <v>120</v>
      </c>
      <c r="G79" s="185" t="s">
        <v>31</v>
      </c>
      <c r="H79" s="185" t="s">
        <v>32</v>
      </c>
      <c r="I79" s="13" t="s">
        <v>44</v>
      </c>
      <c r="J79" s="15">
        <v>1</v>
      </c>
      <c r="K79" s="15"/>
      <c r="L79" s="15"/>
      <c r="M79" s="15">
        <f t="shared" si="3"/>
        <v>1</v>
      </c>
      <c r="N79" s="16">
        <v>0</v>
      </c>
      <c r="O79" s="17"/>
      <c r="P79" s="17">
        <f>'[3]Progres Infras'!$E$69</f>
        <v>38047</v>
      </c>
      <c r="Q79" s="18">
        <v>0</v>
      </c>
      <c r="R79" s="19">
        <f t="shared" si="1"/>
        <v>38047</v>
      </c>
      <c r="S79" s="17">
        <v>0</v>
      </c>
      <c r="T79" s="20">
        <f t="shared" si="2"/>
        <v>0</v>
      </c>
      <c r="U79" s="21">
        <f>'SIKLUS-7'!R135</f>
        <v>1</v>
      </c>
      <c r="V79" s="340">
        <f>'SIKLUS-7'!S135</f>
        <v>1</v>
      </c>
      <c r="W79" s="340">
        <f>'SIKLUS-7'!T135</f>
        <v>1</v>
      </c>
      <c r="X79" s="340">
        <f>'SIKLUS-7'!U135</f>
        <v>0</v>
      </c>
      <c r="Y79" s="340">
        <f>'SIKLUS-7'!V135</f>
        <v>0</v>
      </c>
      <c r="Z79" s="340">
        <f>'SIKLUS-7'!W135</f>
        <v>0</v>
      </c>
    </row>
    <row r="80" spans="1:26" ht="38.15" customHeight="1">
      <c r="A80" s="11">
        <f t="shared" si="4"/>
        <v>57</v>
      </c>
      <c r="B80" s="54" t="s">
        <v>117</v>
      </c>
      <c r="C80" s="186" t="s">
        <v>138</v>
      </c>
      <c r="D80" s="14" t="str">
        <f>'[2]POM 4 2023 BA PDF (2)'!$C$181</f>
        <v>Uailaha</v>
      </c>
      <c r="E80" s="13">
        <v>7</v>
      </c>
      <c r="F80" s="55" t="s">
        <v>120</v>
      </c>
      <c r="G80" s="185" t="s">
        <v>31</v>
      </c>
      <c r="H80" s="185" t="s">
        <v>32</v>
      </c>
      <c r="I80" s="13" t="s">
        <v>44</v>
      </c>
      <c r="J80" s="15">
        <v>1</v>
      </c>
      <c r="K80" s="15"/>
      <c r="L80" s="15"/>
      <c r="M80" s="15">
        <f t="shared" si="3"/>
        <v>1</v>
      </c>
      <c r="N80" s="16">
        <v>0</v>
      </c>
      <c r="O80" s="17"/>
      <c r="P80" s="17">
        <f>'[3]Progres Infras'!$E$70</f>
        <v>38047</v>
      </c>
      <c r="Q80" s="18">
        <v>0</v>
      </c>
      <c r="R80" s="19">
        <f t="shared" si="1"/>
        <v>38047</v>
      </c>
      <c r="S80" s="17">
        <v>0</v>
      </c>
      <c r="T80" s="20">
        <f t="shared" si="2"/>
        <v>0</v>
      </c>
      <c r="U80" s="21">
        <f>'SIKLUS-7'!R136</f>
        <v>1</v>
      </c>
      <c r="V80" s="340">
        <f>'SIKLUS-7'!S136</f>
        <v>1</v>
      </c>
      <c r="W80" s="340">
        <f>'SIKLUS-7'!T136</f>
        <v>1</v>
      </c>
      <c r="X80" s="340">
        <f>'SIKLUS-7'!U136</f>
        <v>0</v>
      </c>
      <c r="Y80" s="340">
        <f>'SIKLUS-7'!V136</f>
        <v>0</v>
      </c>
      <c r="Z80" s="340">
        <f>'SIKLUS-7'!W136</f>
        <v>0</v>
      </c>
    </row>
    <row r="81" spans="1:31" ht="38.15" customHeight="1">
      <c r="A81" s="11">
        <f t="shared" si="4"/>
        <v>58</v>
      </c>
      <c r="B81" s="54" t="s">
        <v>117</v>
      </c>
      <c r="C81" s="186" t="s">
        <v>138</v>
      </c>
      <c r="D81" s="14" t="str">
        <f>'[2]POM 4 2023 BA PDF (2)'!$C$178</f>
        <v>Uaioli</v>
      </c>
      <c r="E81" s="13">
        <v>7</v>
      </c>
      <c r="F81" s="55" t="s">
        <v>120</v>
      </c>
      <c r="G81" s="185" t="s">
        <v>31</v>
      </c>
      <c r="H81" s="185" t="s">
        <v>32</v>
      </c>
      <c r="I81" s="13" t="s">
        <v>33</v>
      </c>
      <c r="J81" s="15">
        <v>1</v>
      </c>
      <c r="K81" s="15"/>
      <c r="L81" s="15"/>
      <c r="M81" s="15">
        <f t="shared" si="3"/>
        <v>1</v>
      </c>
      <c r="N81" s="16">
        <v>0</v>
      </c>
      <c r="O81" s="17"/>
      <c r="P81" s="17">
        <f>'[3]Progres Infras'!$E$71</f>
        <v>34270</v>
      </c>
      <c r="Q81" s="18">
        <v>0</v>
      </c>
      <c r="R81" s="19">
        <f t="shared" si="1"/>
        <v>34270</v>
      </c>
      <c r="S81" s="17">
        <v>0</v>
      </c>
      <c r="T81" s="20">
        <f t="shared" si="2"/>
        <v>0</v>
      </c>
      <c r="U81" s="21">
        <f>'SIKLUS-7'!R137</f>
        <v>1</v>
      </c>
      <c r="V81" s="340">
        <f>'SIKLUS-7'!S137</f>
        <v>1</v>
      </c>
      <c r="W81" s="340">
        <f>'SIKLUS-7'!T137</f>
        <v>1</v>
      </c>
      <c r="X81" s="340">
        <f>'SIKLUS-7'!U137</f>
        <v>4</v>
      </c>
      <c r="Y81" s="340">
        <f>'SIKLUS-7'!V137</f>
        <v>0</v>
      </c>
      <c r="Z81" s="340">
        <f>'SIKLUS-7'!W137</f>
        <v>0</v>
      </c>
    </row>
    <row r="82" spans="1:31" ht="38.15" customHeight="1">
      <c r="A82" s="11">
        <f t="shared" si="4"/>
        <v>59</v>
      </c>
      <c r="B82" s="54" t="s">
        <v>117</v>
      </c>
      <c r="C82" s="186" t="s">
        <v>138</v>
      </c>
      <c r="D82" s="14" t="str">
        <f>'[2]POM 4 2023 BA PDF (2)'!$C$184</f>
        <v>Uatohaco</v>
      </c>
      <c r="E82" s="13">
        <v>7</v>
      </c>
      <c r="F82" s="55" t="s">
        <v>121</v>
      </c>
      <c r="G82" s="185" t="s">
        <v>49</v>
      </c>
      <c r="H82" s="185" t="s">
        <v>50</v>
      </c>
      <c r="I82" s="13" t="s">
        <v>33</v>
      </c>
      <c r="J82" s="266">
        <v>1</v>
      </c>
      <c r="K82" s="266"/>
      <c r="L82" s="265"/>
      <c r="M82" s="15">
        <f t="shared" si="3"/>
        <v>1</v>
      </c>
      <c r="N82" s="16">
        <v>0</v>
      </c>
      <c r="O82" s="17"/>
      <c r="P82" s="17">
        <f>'[3]Progres Infras'!$E$72</f>
        <v>38047</v>
      </c>
      <c r="Q82" s="18">
        <v>0</v>
      </c>
      <c r="R82" s="19">
        <f t="shared" si="1"/>
        <v>38047</v>
      </c>
      <c r="S82" s="17">
        <v>0</v>
      </c>
      <c r="T82" s="20">
        <f t="shared" si="2"/>
        <v>0</v>
      </c>
      <c r="U82" s="21">
        <f>'SIKLUS-7'!R138</f>
        <v>1</v>
      </c>
      <c r="V82" s="340">
        <f>'SIKLUS-7'!S138</f>
        <v>1</v>
      </c>
      <c r="W82" s="340">
        <f>'SIKLUS-7'!T138</f>
        <v>1</v>
      </c>
      <c r="X82" s="340">
        <f>'SIKLUS-7'!U138</f>
        <v>35</v>
      </c>
      <c r="Y82" s="340">
        <f>'SIKLUS-7'!V138</f>
        <v>30</v>
      </c>
      <c r="Z82" s="340">
        <f>'SIKLUS-7'!W138</f>
        <v>0</v>
      </c>
    </row>
    <row r="83" spans="1:31" ht="38.15" customHeight="1">
      <c r="A83" s="11">
        <f t="shared" si="4"/>
        <v>60</v>
      </c>
      <c r="B83" s="54" t="s">
        <v>117</v>
      </c>
      <c r="C83" s="186" t="s">
        <v>138</v>
      </c>
      <c r="D83" s="14" t="str">
        <f>'[2]POM 4 2023 BA PDF (2)'!$C$172</f>
        <v>Uma Ana Ico</v>
      </c>
      <c r="E83" s="13">
        <v>7</v>
      </c>
      <c r="F83" s="55" t="s">
        <v>133</v>
      </c>
      <c r="G83" s="185" t="s">
        <v>43</v>
      </c>
      <c r="H83" s="185" t="s">
        <v>134</v>
      </c>
      <c r="I83" s="13" t="s">
        <v>33</v>
      </c>
      <c r="J83" s="15">
        <v>1</v>
      </c>
      <c r="K83" s="15"/>
      <c r="L83" s="15"/>
      <c r="M83" s="15">
        <f t="shared" si="3"/>
        <v>1</v>
      </c>
      <c r="N83" s="16">
        <v>0</v>
      </c>
      <c r="O83" s="17"/>
      <c r="P83" s="17">
        <f>'[3]Progres Infras'!$E$73</f>
        <v>34270</v>
      </c>
      <c r="Q83" s="18">
        <v>0</v>
      </c>
      <c r="R83" s="19">
        <f t="shared" si="1"/>
        <v>34270</v>
      </c>
      <c r="S83" s="17">
        <v>0</v>
      </c>
      <c r="T83" s="20">
        <f t="shared" si="2"/>
        <v>0</v>
      </c>
      <c r="U83" s="21">
        <f>'SIKLUS-7'!R139</f>
        <v>1</v>
      </c>
      <c r="V83" s="340">
        <f>'SIKLUS-7'!S139</f>
        <v>1</v>
      </c>
      <c r="W83" s="340">
        <f>'SIKLUS-7'!T139</f>
        <v>1</v>
      </c>
      <c r="X83" s="340">
        <f>'SIKLUS-7'!U139</f>
        <v>20</v>
      </c>
      <c r="Y83" s="340">
        <f>'SIKLUS-7'!V139</f>
        <v>0</v>
      </c>
      <c r="Z83" s="340">
        <f>'SIKLUS-7'!W139</f>
        <v>0</v>
      </c>
    </row>
    <row r="84" spans="1:31" ht="38.15" customHeight="1">
      <c r="A84" s="11">
        <f t="shared" si="4"/>
        <v>61</v>
      </c>
      <c r="B84" s="54" t="s">
        <v>117</v>
      </c>
      <c r="C84" s="186" t="s">
        <v>138</v>
      </c>
      <c r="D84" s="14" t="str">
        <f>'[2]POM 4 2023 BA PDF (2)'!$C$169</f>
        <v>Uma Ana Ulo</v>
      </c>
      <c r="E84" s="13">
        <v>7</v>
      </c>
      <c r="F84" s="55" t="s">
        <v>120</v>
      </c>
      <c r="G84" s="185" t="s">
        <v>31</v>
      </c>
      <c r="H84" s="185" t="s">
        <v>32</v>
      </c>
      <c r="I84" s="13" t="s">
        <v>44</v>
      </c>
      <c r="J84" s="15">
        <v>1</v>
      </c>
      <c r="K84" s="15"/>
      <c r="L84" s="15"/>
      <c r="M84" s="15">
        <f t="shared" si="3"/>
        <v>1</v>
      </c>
      <c r="N84" s="16">
        <v>0</v>
      </c>
      <c r="O84" s="17"/>
      <c r="P84" s="17">
        <f>'[3]Progres Infras'!$E$74</f>
        <v>34520</v>
      </c>
      <c r="Q84" s="18">
        <v>0</v>
      </c>
      <c r="R84" s="19">
        <f t="shared" si="1"/>
        <v>34520</v>
      </c>
      <c r="S84" s="17">
        <v>0</v>
      </c>
      <c r="T84" s="20">
        <f t="shared" si="2"/>
        <v>0</v>
      </c>
      <c r="U84" s="21">
        <f>'SIKLUS-7'!R140</f>
        <v>1</v>
      </c>
      <c r="V84" s="340">
        <f>'SIKLUS-7'!S140</f>
        <v>1</v>
      </c>
      <c r="W84" s="340">
        <f>'SIKLUS-7'!T140</f>
        <v>1</v>
      </c>
      <c r="X84" s="340">
        <f>'SIKLUS-7'!U140</f>
        <v>4</v>
      </c>
      <c r="Y84" s="340">
        <f>'SIKLUS-7'!V140</f>
        <v>0</v>
      </c>
      <c r="Z84" s="340">
        <f>'SIKLUS-7'!W140</f>
        <v>0</v>
      </c>
    </row>
    <row r="85" spans="1:31" s="281" customFormat="1" ht="38.15" customHeight="1">
      <c r="A85" s="283"/>
      <c r="B85" s="284"/>
      <c r="C85" s="285"/>
      <c r="D85" s="285"/>
      <c r="E85" s="286"/>
      <c r="F85" s="287"/>
      <c r="G85" s="288"/>
      <c r="H85" s="288"/>
      <c r="I85" s="286"/>
      <c r="J85" s="289">
        <f>SUM(J76:J84)</f>
        <v>9</v>
      </c>
      <c r="K85" s="289">
        <f t="shared" ref="K85:M85" si="34">SUM(K76:K84)</f>
        <v>0</v>
      </c>
      <c r="L85" s="289">
        <f t="shared" si="34"/>
        <v>0</v>
      </c>
      <c r="M85" s="289">
        <f t="shared" si="34"/>
        <v>9</v>
      </c>
      <c r="N85" s="290"/>
      <c r="O85" s="291"/>
      <c r="P85" s="291"/>
      <c r="Q85" s="292"/>
      <c r="R85" s="293"/>
      <c r="S85" s="291"/>
      <c r="T85" s="294"/>
      <c r="U85" s="295">
        <f>AVERAGE(U76:U84)</f>
        <v>1</v>
      </c>
      <c r="V85" s="289">
        <f t="shared" ref="V85" si="35">SUM(V76:V84)</f>
        <v>9</v>
      </c>
      <c r="W85" s="289">
        <f t="shared" ref="W85" si="36">SUM(W76:W84)</f>
        <v>9</v>
      </c>
      <c r="X85" s="289">
        <f t="shared" ref="X85" si="37">SUM(X76:X84)</f>
        <v>68</v>
      </c>
      <c r="Y85" s="289">
        <f t="shared" ref="Y85" si="38">SUM(Y76:Y84)</f>
        <v>30</v>
      </c>
      <c r="Z85" s="289">
        <f t="shared" ref="Z85" si="39">SUM(Z76:Z84)</f>
        <v>0</v>
      </c>
    </row>
    <row r="86" spans="1:31" s="192" customFormat="1" ht="39.75" customHeight="1">
      <c r="A86" s="213" t="s">
        <v>117</v>
      </c>
      <c r="B86" s="213"/>
      <c r="C86" s="214"/>
      <c r="D86" s="215" t="e" cm="1">
        <f t="array" ref="D86">SUM(1/COUNTIF(D16:D84,D16:D84))</f>
        <v>#DIV/0!</v>
      </c>
      <c r="E86" s="215"/>
      <c r="F86" s="215"/>
      <c r="G86" s="216"/>
      <c r="H86" s="215"/>
      <c r="I86" s="215"/>
      <c r="J86" s="217">
        <f>J85+J75+J66+J62+J56+J48+J39+J26</f>
        <v>40</v>
      </c>
      <c r="K86" s="217">
        <f>K85+K75+K66+K62+K56+K48+K39+K26</f>
        <v>22</v>
      </c>
      <c r="L86" s="217">
        <f>L85+L75+L66+L62+L56+L48+L39+L26</f>
        <v>0</v>
      </c>
      <c r="M86" s="217">
        <f>M85+M75+M66+M62+M56+M48+M39+M26</f>
        <v>62</v>
      </c>
      <c r="N86" s="218">
        <f>SUM(N16:N84)</f>
        <v>478857</v>
      </c>
      <c r="O86" s="218">
        <f>SUM(O16:O84)</f>
        <v>0</v>
      </c>
      <c r="P86" s="218">
        <f t="shared" ref="P86" si="40">SUM(N86+O86)</f>
        <v>478857</v>
      </c>
      <c r="Q86" s="219">
        <f>SUM(Q16:Q84)</f>
        <v>91264.320000000007</v>
      </c>
      <c r="R86" s="218">
        <f>SUM(R16:R84)</f>
        <v>2022667.68</v>
      </c>
      <c r="S86" s="218">
        <f>SUM(S16:S84)</f>
        <v>0</v>
      </c>
      <c r="T86" s="220">
        <f t="shared" si="2"/>
        <v>0.19058783728754097</v>
      </c>
      <c r="U86" s="222">
        <f>(U85+U75+U66+U62+U56+U48+U39+U26)/8</f>
        <v>0.97210119047619048</v>
      </c>
      <c r="V86" s="217">
        <f t="shared" ref="V86:Z86" si="41">V85+V75+V66+V62+V56+V48+V39+V26</f>
        <v>25</v>
      </c>
      <c r="W86" s="217">
        <f t="shared" si="41"/>
        <v>19</v>
      </c>
      <c r="X86" s="217">
        <f t="shared" si="41"/>
        <v>248</v>
      </c>
      <c r="Y86" s="217">
        <f t="shared" si="41"/>
        <v>43</v>
      </c>
      <c r="Z86" s="217">
        <f t="shared" si="41"/>
        <v>0</v>
      </c>
    </row>
    <row r="87" spans="1:31">
      <c r="U87" s="296"/>
    </row>
    <row r="89" spans="1:31">
      <c r="S89" s="157"/>
      <c r="T89" s="158"/>
      <c r="U89" s="159"/>
    </row>
    <row r="92" spans="1:31" s="143" customFormat="1">
      <c r="A92" s="4"/>
      <c r="B92" s="4"/>
      <c r="C92" s="144"/>
      <c r="D92" s="4"/>
      <c r="E92" s="116"/>
      <c r="F92" s="116"/>
      <c r="G92" s="193"/>
      <c r="H92" s="193"/>
      <c r="I92" s="116"/>
      <c r="J92" s="116"/>
      <c r="K92" s="116"/>
      <c r="L92" s="116"/>
      <c r="M92" s="116"/>
      <c r="N92" s="141"/>
      <c r="O92" s="141"/>
      <c r="P92" s="160"/>
      <c r="Q92" s="141"/>
      <c r="R92" s="141"/>
      <c r="S92" s="141"/>
      <c r="T92" s="142"/>
      <c r="U92" s="142"/>
      <c r="X92" s="116"/>
      <c r="Y92" s="116"/>
      <c r="Z92" s="116"/>
      <c r="AA92" s="4"/>
      <c r="AB92" s="4"/>
      <c r="AC92" s="4"/>
      <c r="AD92" s="4"/>
      <c r="AE92" s="4"/>
    </row>
    <row r="93" spans="1:31" s="143" customFormat="1">
      <c r="A93" s="4"/>
      <c r="B93" s="4"/>
      <c r="C93" s="144"/>
      <c r="D93" s="4"/>
      <c r="E93" s="116"/>
      <c r="F93" s="116"/>
      <c r="G93" s="193"/>
      <c r="H93" s="193"/>
      <c r="I93" s="116"/>
      <c r="J93" s="116"/>
      <c r="K93" s="116"/>
      <c r="L93" s="116"/>
      <c r="M93" s="116"/>
      <c r="N93" s="141"/>
      <c r="O93" s="141"/>
      <c r="P93" s="141"/>
      <c r="Q93" s="141"/>
      <c r="R93" s="141"/>
      <c r="S93" s="141"/>
      <c r="T93" s="142"/>
      <c r="U93" s="142"/>
      <c r="X93" s="116"/>
      <c r="Y93" s="116"/>
      <c r="Z93" s="116"/>
      <c r="AA93" s="4"/>
      <c r="AB93" s="4"/>
      <c r="AC93" s="4"/>
      <c r="AD93" s="4"/>
      <c r="AE93" s="4"/>
    </row>
    <row r="94" spans="1:31" s="143" customFormat="1">
      <c r="A94" s="4"/>
      <c r="B94" s="4"/>
      <c r="C94" s="144"/>
      <c r="D94" s="4"/>
      <c r="E94" s="116"/>
      <c r="F94" s="116"/>
      <c r="G94" s="193"/>
      <c r="H94" s="193"/>
      <c r="I94" s="116"/>
      <c r="J94" s="116"/>
      <c r="K94" s="116"/>
      <c r="L94" s="116"/>
      <c r="M94" s="116"/>
      <c r="N94" s="141"/>
      <c r="O94" s="141"/>
      <c r="P94" s="141"/>
      <c r="Q94" s="141"/>
      <c r="R94" s="141"/>
      <c r="S94" s="141"/>
      <c r="T94" s="142"/>
      <c r="U94" s="142"/>
      <c r="X94" s="116"/>
      <c r="Y94" s="116"/>
      <c r="Z94" s="116"/>
      <c r="AA94" s="4"/>
      <c r="AB94" s="4"/>
      <c r="AC94" s="4"/>
      <c r="AD94" s="4"/>
      <c r="AE94" s="4"/>
    </row>
    <row r="95" spans="1:31" s="143" customFormat="1">
      <c r="A95" s="4"/>
      <c r="B95" s="4"/>
      <c r="C95" s="144"/>
      <c r="D95" s="4"/>
      <c r="E95" s="116"/>
      <c r="F95" s="116"/>
      <c r="G95" s="193"/>
      <c r="H95" s="193"/>
      <c r="I95" s="116"/>
      <c r="J95" s="116"/>
      <c r="K95" s="116"/>
      <c r="L95" s="116"/>
      <c r="M95" s="116"/>
      <c r="N95" s="141"/>
      <c r="O95" s="141"/>
      <c r="P95" s="141"/>
      <c r="Q95" s="141"/>
      <c r="R95" s="141"/>
      <c r="S95" s="141"/>
      <c r="T95" s="142"/>
      <c r="U95" s="142"/>
      <c r="X95" s="116"/>
      <c r="Y95" s="116"/>
      <c r="Z95" s="116"/>
      <c r="AA95" s="4"/>
      <c r="AB95" s="4"/>
      <c r="AC95" s="4"/>
      <c r="AD95" s="4"/>
      <c r="AE95" s="4"/>
    </row>
    <row r="96" spans="1:31" s="143" customFormat="1">
      <c r="A96" s="4"/>
      <c r="B96" s="4"/>
      <c r="C96" s="144"/>
      <c r="D96" s="4"/>
      <c r="E96" s="116"/>
      <c r="F96" s="116"/>
      <c r="G96" s="193"/>
      <c r="H96" s="193"/>
      <c r="I96" s="116"/>
      <c r="J96" s="116"/>
      <c r="K96" s="116"/>
      <c r="L96" s="116"/>
      <c r="M96" s="116"/>
      <c r="N96" s="141"/>
      <c r="O96" s="141"/>
      <c r="P96" s="141"/>
      <c r="Q96" s="141"/>
      <c r="R96" s="141"/>
      <c r="S96" s="141"/>
      <c r="T96" s="142"/>
      <c r="U96" s="142"/>
      <c r="X96" s="116"/>
      <c r="Y96" s="116"/>
      <c r="Z96" s="116"/>
      <c r="AA96" s="4"/>
      <c r="AB96" s="4"/>
      <c r="AC96" s="4"/>
      <c r="AD96" s="4"/>
      <c r="AE96" s="4"/>
    </row>
    <row r="97" spans="1:31" s="143" customFormat="1">
      <c r="A97" s="4"/>
      <c r="B97" s="4"/>
      <c r="C97" s="144"/>
      <c r="D97" s="4"/>
      <c r="E97" s="116"/>
      <c r="F97" s="116"/>
      <c r="G97" s="193"/>
      <c r="H97" s="193"/>
      <c r="I97" s="116"/>
      <c r="J97" s="116"/>
      <c r="K97" s="116"/>
      <c r="L97" s="116"/>
      <c r="M97" s="116"/>
      <c r="N97" s="141"/>
      <c r="O97" s="141"/>
      <c r="P97" s="141"/>
      <c r="Q97" s="141"/>
      <c r="R97" s="141"/>
      <c r="S97" s="141"/>
      <c r="T97" s="142"/>
      <c r="U97" s="142"/>
      <c r="X97" s="116"/>
      <c r="Y97" s="116"/>
      <c r="Z97" s="116"/>
      <c r="AA97" s="4"/>
      <c r="AB97" s="4"/>
      <c r="AC97" s="4"/>
      <c r="AD97" s="4"/>
      <c r="AE97" s="4"/>
    </row>
  </sheetData>
  <autoFilter ref="A15:Z86"/>
  <mergeCells count="25">
    <mergeCell ref="V13:V14"/>
    <mergeCell ref="Q13:Q14"/>
    <mergeCell ref="R13:R14"/>
    <mergeCell ref="A8:Z8"/>
    <mergeCell ref="A9:Z9"/>
    <mergeCell ref="A10:Z10"/>
    <mergeCell ref="A13:A14"/>
    <mergeCell ref="B13:B14"/>
    <mergeCell ref="C13:C14"/>
    <mergeCell ref="D13:D14"/>
    <mergeCell ref="E13:E14"/>
    <mergeCell ref="F13:F14"/>
    <mergeCell ref="G13:G14"/>
    <mergeCell ref="W13:W14"/>
    <mergeCell ref="X13:Z13"/>
    <mergeCell ref="H13:H14"/>
    <mergeCell ref="S13:S14"/>
    <mergeCell ref="T13:T14"/>
    <mergeCell ref="U13:U14"/>
    <mergeCell ref="I13:I14"/>
    <mergeCell ref="M13:M14"/>
    <mergeCell ref="N13:P13"/>
    <mergeCell ref="K13:K14"/>
    <mergeCell ref="L13:L14"/>
    <mergeCell ref="J13:J14"/>
  </mergeCells>
  <conditionalFormatting sqref="V16:Z25 U16:U85 V27:Z38 V40:Z47 V49:Z61 V63:Z65 V67:Z74 V76:Z84">
    <cfRule type="cellIs" dxfId="8" priority="31" operator="greaterThan">
      <formula>0.6</formula>
    </cfRule>
    <cfRule type="cellIs" dxfId="7" priority="32" operator="between">
      <formula>0.3</formula>
      <formula>0.6</formula>
    </cfRule>
    <cfRule type="cellIs" dxfId="6" priority="33" operator="lessThan">
      <formula>0.3</formula>
    </cfRule>
  </conditionalFormatting>
  <dataValidations count="1">
    <dataValidation type="list" allowBlank="1" showInputMessage="1" showErrorMessage="1" sqref="I16:I85">
      <formula1>"Konstrusaun,Estensaun,Reabilitasaun,Konservasaun,Reparasaun,Manutensaun"</formula1>
    </dataValidation>
  </dataValidations>
  <printOptions horizontalCentered="1"/>
  <pageMargins left="0.45" right="0.45" top="0.5" bottom="0.5" header="0.3" footer="0.3"/>
  <pageSetup paperSize="9" scale="29" fitToHeight="0" orientation="landscape" r:id="rId1"/>
  <rowBreaks count="1" manualBreakCount="1">
    <brk id="45" max="22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8:AB148"/>
  <sheetViews>
    <sheetView view="pageBreakPreview" topLeftCell="C130" zoomScale="66" zoomScaleNormal="64" zoomScaleSheetLayoutView="66" workbookViewId="0">
      <selection activeCell="N154" sqref="N154"/>
    </sheetView>
  </sheetViews>
  <sheetFormatPr defaultColWidth="8.54296875" defaultRowHeight="13"/>
  <cols>
    <col min="1" max="1" width="5.453125" style="4" customWidth="1"/>
    <col min="2" max="2" width="14.7265625" style="4" customWidth="1"/>
    <col min="3" max="3" width="17.453125" style="144" customWidth="1"/>
    <col min="4" max="4" width="21.26953125" style="4" bestFit="1" customWidth="1"/>
    <col min="5" max="5" width="9.453125" style="116" customWidth="1"/>
    <col min="6" max="6" width="8.54296875" style="116" customWidth="1"/>
    <col min="7" max="7" width="30.26953125" style="193" customWidth="1"/>
    <col min="8" max="8" width="40.1796875" style="193" customWidth="1"/>
    <col min="9" max="12" width="16.54296875" style="116" customWidth="1"/>
    <col min="13" max="13" width="12.81640625" style="116" customWidth="1"/>
    <col min="14" max="14" width="22.7265625" style="141" bestFit="1" customWidth="1"/>
    <col min="15" max="15" width="12" style="141" customWidth="1"/>
    <col min="16" max="16" width="22.7265625" style="141" bestFit="1" customWidth="1"/>
    <col min="17" max="17" width="20.81640625" style="141" bestFit="1" customWidth="1"/>
    <col min="18" max="18" width="25.7265625" style="141" bestFit="1" customWidth="1"/>
    <col min="19" max="19" width="12.81640625" style="141" customWidth="1"/>
    <col min="20" max="20" width="10.54296875" style="142" customWidth="1"/>
    <col min="21" max="21" width="21" style="142" bestFit="1" customWidth="1"/>
    <col min="22" max="22" width="10.81640625" style="143" customWidth="1"/>
    <col min="23" max="23" width="10.1796875" style="143" customWidth="1"/>
    <col min="24" max="24" width="8" style="116" bestFit="1" customWidth="1"/>
    <col min="25" max="25" width="8.54296875" style="116" customWidth="1"/>
    <col min="26" max="26" width="7.54296875" style="116" bestFit="1" customWidth="1"/>
    <col min="27" max="16384" width="8.54296875" style="4"/>
  </cols>
  <sheetData>
    <row r="8" spans="1:28" ht="20.149999999999999" customHeight="1">
      <c r="A8" s="385" t="s">
        <v>0</v>
      </c>
      <c r="B8" s="385"/>
      <c r="C8" s="385"/>
      <c r="D8" s="385"/>
      <c r="E8" s="385"/>
      <c r="F8" s="385"/>
      <c r="G8" s="386"/>
      <c r="H8" s="386"/>
      <c r="I8" s="385"/>
      <c r="J8" s="385"/>
      <c r="K8" s="385"/>
      <c r="L8" s="385"/>
      <c r="M8" s="385"/>
      <c r="N8" s="385"/>
      <c r="O8" s="385"/>
      <c r="P8" s="385"/>
      <c r="Q8" s="385"/>
      <c r="R8" s="385"/>
      <c r="S8" s="385"/>
      <c r="T8" s="385"/>
      <c r="U8" s="385"/>
      <c r="V8" s="385"/>
      <c r="W8" s="385"/>
      <c r="X8" s="385"/>
      <c r="Y8" s="385"/>
      <c r="Z8" s="385"/>
      <c r="AA8" s="3"/>
      <c r="AB8" s="3"/>
    </row>
    <row r="9" spans="1:28" ht="20.149999999999999" customHeight="1">
      <c r="A9" s="385" t="s">
        <v>1</v>
      </c>
      <c r="B9" s="385"/>
      <c r="C9" s="385"/>
      <c r="D9" s="385"/>
      <c r="E9" s="385"/>
      <c r="F9" s="385"/>
      <c r="G9" s="386"/>
      <c r="H9" s="386"/>
      <c r="I9" s="385"/>
      <c r="J9" s="385"/>
      <c r="K9" s="385"/>
      <c r="L9" s="385"/>
      <c r="M9" s="385"/>
      <c r="N9" s="385"/>
      <c r="O9" s="385"/>
      <c r="P9" s="385"/>
      <c r="Q9" s="385"/>
      <c r="R9" s="385"/>
      <c r="S9" s="385"/>
      <c r="T9" s="385"/>
      <c r="U9" s="385"/>
      <c r="V9" s="385"/>
      <c r="W9" s="385"/>
      <c r="X9" s="385"/>
      <c r="Y9" s="385"/>
      <c r="Z9" s="385"/>
      <c r="AA9" s="3"/>
      <c r="AB9" s="3"/>
    </row>
    <row r="10" spans="1:28" ht="20.9" customHeight="1" thickBot="1">
      <c r="A10" s="385" t="s">
        <v>2</v>
      </c>
      <c r="B10" s="385"/>
      <c r="C10" s="385"/>
      <c r="D10" s="385"/>
      <c r="E10" s="385"/>
      <c r="F10" s="385"/>
      <c r="G10" s="386"/>
      <c r="H10" s="386"/>
      <c r="I10" s="385"/>
      <c r="J10" s="385"/>
      <c r="K10" s="385"/>
      <c r="L10" s="385"/>
      <c r="M10" s="385"/>
      <c r="N10" s="385"/>
      <c r="O10" s="385"/>
      <c r="P10" s="385"/>
      <c r="Q10" s="385"/>
      <c r="R10" s="385"/>
      <c r="S10" s="385"/>
      <c r="T10" s="385"/>
      <c r="U10" s="385"/>
      <c r="V10" s="385"/>
      <c r="W10" s="385"/>
      <c r="X10" s="385"/>
      <c r="Y10" s="385"/>
      <c r="Z10" s="385"/>
      <c r="AA10" s="3"/>
      <c r="AB10" s="3"/>
    </row>
    <row r="11" spans="1:28" ht="16" thickBot="1">
      <c r="A11" s="5" t="s">
        <v>3</v>
      </c>
      <c r="B11" s="6"/>
      <c r="C11" s="7"/>
      <c r="D11" s="8"/>
      <c r="E11" s="2"/>
      <c r="F11" s="2"/>
      <c r="G11" s="194"/>
      <c r="H11" s="194"/>
      <c r="I11" s="2"/>
      <c r="J11" s="2"/>
      <c r="K11" s="2"/>
      <c r="L11" s="2"/>
      <c r="M11" s="1"/>
      <c r="N11" s="9"/>
      <c r="O11" s="9"/>
      <c r="P11" s="9"/>
      <c r="Q11" s="9"/>
      <c r="R11" s="9"/>
      <c r="S11" s="2"/>
      <c r="T11" s="1"/>
      <c r="U11" s="2"/>
      <c r="V11" s="2"/>
      <c r="W11" s="2"/>
      <c r="X11" s="1"/>
    </row>
    <row r="13" spans="1:28" ht="15.5">
      <c r="A13" s="401" t="s">
        <v>539</v>
      </c>
      <c r="B13" s="401" t="s">
        <v>4</v>
      </c>
      <c r="C13" s="401" t="s">
        <v>5</v>
      </c>
      <c r="D13" s="401" t="s">
        <v>6</v>
      </c>
      <c r="E13" s="406" t="s">
        <v>7</v>
      </c>
      <c r="F13" s="406" t="s">
        <v>8</v>
      </c>
      <c r="G13" s="406" t="s">
        <v>9</v>
      </c>
      <c r="H13" s="406" t="s">
        <v>10</v>
      </c>
      <c r="I13" s="401" t="s">
        <v>11</v>
      </c>
      <c r="J13" s="404" t="s">
        <v>592</v>
      </c>
      <c r="K13" s="404" t="s">
        <v>593</v>
      </c>
      <c r="L13" s="404" t="s">
        <v>630</v>
      </c>
      <c r="M13" s="402" t="s">
        <v>12</v>
      </c>
      <c r="N13" s="402" t="s">
        <v>13</v>
      </c>
      <c r="O13" s="402"/>
      <c r="P13" s="402"/>
      <c r="Q13" s="403" t="s">
        <v>14</v>
      </c>
      <c r="R13" s="403" t="s">
        <v>15</v>
      </c>
      <c r="S13" s="402" t="s">
        <v>16</v>
      </c>
      <c r="T13" s="399" t="s">
        <v>17</v>
      </c>
      <c r="U13" s="399" t="s">
        <v>18</v>
      </c>
      <c r="V13" s="400" t="s">
        <v>19</v>
      </c>
      <c r="W13" s="400" t="s">
        <v>20</v>
      </c>
      <c r="X13" s="400" t="s">
        <v>21</v>
      </c>
      <c r="Y13" s="400"/>
      <c r="Z13" s="400"/>
    </row>
    <row r="14" spans="1:28" ht="33.75" customHeight="1">
      <c r="A14" s="401"/>
      <c r="B14" s="401"/>
      <c r="C14" s="401"/>
      <c r="D14" s="401"/>
      <c r="E14" s="406"/>
      <c r="F14" s="406"/>
      <c r="G14" s="406"/>
      <c r="H14" s="406"/>
      <c r="I14" s="401"/>
      <c r="J14" s="405"/>
      <c r="K14" s="405"/>
      <c r="L14" s="405"/>
      <c r="M14" s="402"/>
      <c r="N14" s="332" t="s">
        <v>22</v>
      </c>
      <c r="O14" s="332" t="s">
        <v>23</v>
      </c>
      <c r="P14" s="333" t="s">
        <v>24</v>
      </c>
      <c r="Q14" s="403"/>
      <c r="R14" s="403"/>
      <c r="S14" s="402"/>
      <c r="T14" s="399"/>
      <c r="U14" s="399"/>
      <c r="V14" s="400"/>
      <c r="W14" s="400"/>
      <c r="X14" s="335" t="s">
        <v>25</v>
      </c>
      <c r="Y14" s="335" t="s">
        <v>26</v>
      </c>
      <c r="Z14" s="335" t="s">
        <v>27</v>
      </c>
    </row>
    <row r="15" spans="1:28" ht="14.15" customHeight="1">
      <c r="A15" s="331"/>
      <c r="B15" s="331"/>
      <c r="C15" s="336"/>
      <c r="D15" s="331"/>
      <c r="E15" s="331"/>
      <c r="F15" s="331"/>
      <c r="G15" s="337"/>
      <c r="H15" s="337"/>
      <c r="I15" s="331"/>
      <c r="J15" s="331"/>
      <c r="K15" s="331"/>
      <c r="L15" s="331"/>
      <c r="M15" s="332"/>
      <c r="N15" s="332"/>
      <c r="O15" s="333"/>
      <c r="P15" s="333"/>
      <c r="Q15" s="333"/>
      <c r="R15" s="333"/>
      <c r="S15" s="333"/>
      <c r="T15" s="334"/>
      <c r="U15" s="334"/>
      <c r="V15" s="335"/>
      <c r="W15" s="335"/>
      <c r="X15" s="335"/>
      <c r="Y15" s="335"/>
      <c r="Z15" s="335"/>
    </row>
    <row r="16" spans="1:28" ht="38.15" hidden="1" customHeight="1">
      <c r="A16" s="11">
        <v>1</v>
      </c>
      <c r="B16" s="54" t="s">
        <v>117</v>
      </c>
      <c r="C16" s="14" t="s">
        <v>118</v>
      </c>
      <c r="D16" s="14" t="str">
        <f>'[2]POM 4 2023 BA PDF (2)'!$C$36</f>
        <v>Afaloicai</v>
      </c>
      <c r="E16" s="13">
        <v>7</v>
      </c>
      <c r="F16" s="55" t="s">
        <v>119</v>
      </c>
      <c r="G16" s="185" t="s">
        <v>69</v>
      </c>
      <c r="H16" s="185" t="s">
        <v>70</v>
      </c>
      <c r="I16" s="13" t="s">
        <v>33</v>
      </c>
      <c r="J16" s="13"/>
      <c r="K16" s="13"/>
      <c r="L16" s="13"/>
      <c r="M16" s="15">
        <v>1</v>
      </c>
      <c r="N16" s="16">
        <f>'[3]Progres Infras'!$E$48</f>
        <v>37797</v>
      </c>
      <c r="O16" s="17"/>
      <c r="P16" s="17">
        <f t="shared" ref="P16:P28" si="0">N16+O16</f>
        <v>37797</v>
      </c>
      <c r="Q16" s="18">
        <v>0</v>
      </c>
      <c r="R16" s="19">
        <f t="shared" ref="R16:R75" si="1">P16-Q16</f>
        <v>37797</v>
      </c>
      <c r="S16" s="17">
        <v>0</v>
      </c>
      <c r="T16" s="20">
        <f t="shared" ref="T16:T76" si="2">Q16/P16</f>
        <v>0</v>
      </c>
      <c r="U16" s="21">
        <v>0.35</v>
      </c>
      <c r="V16" s="22">
        <v>0</v>
      </c>
      <c r="W16" s="22">
        <v>0</v>
      </c>
      <c r="X16" s="62">
        <f>'[4]Tra. 2025'!$J$22</f>
        <v>0</v>
      </c>
      <c r="Y16" s="62">
        <v>0</v>
      </c>
      <c r="Z16" s="62">
        <v>0</v>
      </c>
    </row>
    <row r="17" spans="1:26" ht="38.15" hidden="1" customHeight="1">
      <c r="A17" s="11">
        <f>A16+1</f>
        <v>2</v>
      </c>
      <c r="B17" s="54" t="s">
        <v>117</v>
      </c>
      <c r="C17" s="14" t="s">
        <v>118</v>
      </c>
      <c r="D17" s="14" t="str">
        <f>'[2]POM 4 2023 BA PDF (2)'!$C$30</f>
        <v>Alaua Craik</v>
      </c>
      <c r="E17" s="13">
        <v>7</v>
      </c>
      <c r="F17" s="55" t="s">
        <v>120</v>
      </c>
      <c r="G17" s="185" t="s">
        <v>31</v>
      </c>
      <c r="H17" s="185" t="s">
        <v>32</v>
      </c>
      <c r="I17" s="13" t="s">
        <v>44</v>
      </c>
      <c r="J17" s="13"/>
      <c r="K17" s="13"/>
      <c r="L17" s="13"/>
      <c r="M17" s="15">
        <v>1</v>
      </c>
      <c r="N17" s="16">
        <f>'[3]Progres Infras'!$E$49</f>
        <v>37797</v>
      </c>
      <c r="O17" s="17"/>
      <c r="P17" s="17">
        <f t="shared" si="0"/>
        <v>37797</v>
      </c>
      <c r="Q17" s="18">
        <v>0</v>
      </c>
      <c r="R17" s="19">
        <f t="shared" si="1"/>
        <v>37797</v>
      </c>
      <c r="S17" s="17">
        <v>0</v>
      </c>
      <c r="T17" s="20">
        <f t="shared" si="2"/>
        <v>0</v>
      </c>
      <c r="U17" s="21">
        <v>0.12</v>
      </c>
      <c r="V17" s="22">
        <v>0</v>
      </c>
      <c r="W17" s="22">
        <v>0</v>
      </c>
      <c r="X17" s="62">
        <f>'[4]Tra. 2025'!$J$23</f>
        <v>12</v>
      </c>
      <c r="Y17" s="62">
        <f>'[4]Tra. 2025'!$K$23</f>
        <v>2</v>
      </c>
      <c r="Z17" s="62">
        <v>0</v>
      </c>
    </row>
    <row r="18" spans="1:26" ht="38.15" hidden="1" customHeight="1">
      <c r="A18" s="11">
        <f t="shared" ref="A18:A75" si="3">A17+1</f>
        <v>3</v>
      </c>
      <c r="B18" s="54" t="s">
        <v>117</v>
      </c>
      <c r="C18" s="14" t="s">
        <v>118</v>
      </c>
      <c r="D18" s="14" t="str">
        <f>'[2]POM 4 2023 BA PDF (2)'!$C$15</f>
        <v>Alaua Leten</v>
      </c>
      <c r="E18" s="13">
        <v>7</v>
      </c>
      <c r="F18" s="55" t="s">
        <v>120</v>
      </c>
      <c r="G18" s="185" t="s">
        <v>31</v>
      </c>
      <c r="H18" s="185" t="s">
        <v>37</v>
      </c>
      <c r="I18" s="13" t="s">
        <v>44</v>
      </c>
      <c r="J18" s="13"/>
      <c r="K18" s="13"/>
      <c r="L18" s="13"/>
      <c r="M18" s="15">
        <v>1</v>
      </c>
      <c r="N18" s="16">
        <f>'[3]Progres Infras'!$E$50</f>
        <v>37797</v>
      </c>
      <c r="O18" s="17"/>
      <c r="P18" s="17">
        <f t="shared" si="0"/>
        <v>37797</v>
      </c>
      <c r="Q18" s="18">
        <v>0</v>
      </c>
      <c r="R18" s="19">
        <f t="shared" si="1"/>
        <v>37797</v>
      </c>
      <c r="S18" s="17">
        <v>0</v>
      </c>
      <c r="T18" s="20">
        <f t="shared" si="2"/>
        <v>0</v>
      </c>
      <c r="U18" s="21">
        <v>0.51</v>
      </c>
      <c r="V18" s="22">
        <v>0</v>
      </c>
      <c r="W18" s="22">
        <v>0</v>
      </c>
      <c r="X18" s="62">
        <f>'[4]Tra. 2025'!$J$24</f>
        <v>0</v>
      </c>
      <c r="Y18" s="62">
        <v>0</v>
      </c>
      <c r="Z18" s="62">
        <v>0</v>
      </c>
    </row>
    <row r="19" spans="1:26" ht="38.15" hidden="1" customHeight="1">
      <c r="A19" s="11">
        <f t="shared" si="3"/>
        <v>4</v>
      </c>
      <c r="B19" s="54" t="s">
        <v>117</v>
      </c>
      <c r="C19" s="14" t="s">
        <v>118</v>
      </c>
      <c r="D19" s="14" t="str">
        <f>'[2]POM 4 2023 BA PDF (2)'!$C$18</f>
        <v>Defauassi</v>
      </c>
      <c r="E19" s="13">
        <v>7</v>
      </c>
      <c r="F19" s="55" t="s">
        <v>121</v>
      </c>
      <c r="G19" s="185" t="s">
        <v>49</v>
      </c>
      <c r="H19" s="185" t="s">
        <v>50</v>
      </c>
      <c r="I19" s="13" t="s">
        <v>44</v>
      </c>
      <c r="J19" s="13"/>
      <c r="K19" s="13"/>
      <c r="L19" s="13"/>
      <c r="M19" s="15">
        <v>1</v>
      </c>
      <c r="N19" s="16">
        <f>'[3]Progres Infras'!$E$51</f>
        <v>37651</v>
      </c>
      <c r="O19" s="17"/>
      <c r="P19" s="17">
        <f t="shared" si="0"/>
        <v>37651</v>
      </c>
      <c r="Q19" s="18">
        <v>0</v>
      </c>
      <c r="R19" s="19">
        <f t="shared" si="1"/>
        <v>37651</v>
      </c>
      <c r="S19" s="17">
        <v>0</v>
      </c>
      <c r="T19" s="20">
        <f t="shared" si="2"/>
        <v>0</v>
      </c>
      <c r="U19" s="21">
        <v>0.5</v>
      </c>
      <c r="V19" s="22">
        <v>0</v>
      </c>
      <c r="W19" s="22">
        <v>0</v>
      </c>
      <c r="X19" s="62">
        <f>'[4]Tra. 2025'!$J$25</f>
        <v>0</v>
      </c>
      <c r="Y19" s="62">
        <v>0</v>
      </c>
      <c r="Z19" s="62">
        <v>0</v>
      </c>
    </row>
    <row r="20" spans="1:26" ht="38.15" hidden="1" customHeight="1">
      <c r="A20" s="11">
        <f t="shared" si="3"/>
        <v>5</v>
      </c>
      <c r="B20" s="54" t="s">
        <v>117</v>
      </c>
      <c r="C20" s="14" t="s">
        <v>118</v>
      </c>
      <c r="D20" s="14" t="str">
        <f>'[2]POM 4 2023 BA PDF (2)'!$C$24</f>
        <v>Haeconi</v>
      </c>
      <c r="E20" s="13">
        <v>7</v>
      </c>
      <c r="F20" s="55" t="s">
        <v>120</v>
      </c>
      <c r="G20" s="185" t="s">
        <v>31</v>
      </c>
      <c r="H20" s="185" t="s">
        <v>32</v>
      </c>
      <c r="I20" s="13" t="s">
        <v>33</v>
      </c>
      <c r="J20" s="13"/>
      <c r="K20" s="13"/>
      <c r="L20" s="13"/>
      <c r="M20" s="15">
        <v>1</v>
      </c>
      <c r="N20" s="16">
        <f>'[3]Progres Infras'!$E$52</f>
        <v>41574</v>
      </c>
      <c r="O20" s="17"/>
      <c r="P20" s="17">
        <f t="shared" si="0"/>
        <v>41574</v>
      </c>
      <c r="Q20" s="18">
        <v>0</v>
      </c>
      <c r="R20" s="19">
        <f t="shared" si="1"/>
        <v>41574</v>
      </c>
      <c r="S20" s="17">
        <v>0</v>
      </c>
      <c r="T20" s="20">
        <f t="shared" si="2"/>
        <v>0</v>
      </c>
      <c r="U20" s="21">
        <v>0.95</v>
      </c>
      <c r="V20" s="22">
        <v>0</v>
      </c>
      <c r="W20" s="22">
        <v>0</v>
      </c>
      <c r="X20" s="62">
        <f>'[4]Tra. 2025'!$J$26</f>
        <v>0</v>
      </c>
      <c r="Y20" s="62">
        <v>0</v>
      </c>
      <c r="Z20" s="62">
        <v>0</v>
      </c>
    </row>
    <row r="21" spans="1:26" ht="38.15" hidden="1" customHeight="1">
      <c r="A21" s="11">
        <f t="shared" si="3"/>
        <v>6</v>
      </c>
      <c r="B21" s="54" t="s">
        <v>117</v>
      </c>
      <c r="C21" s="14" t="s">
        <v>118</v>
      </c>
      <c r="D21" s="14" t="str">
        <f>'[2]POM 4 2023 BA PDF (2)'!$C$27</f>
        <v>Larisula</v>
      </c>
      <c r="E21" s="13">
        <v>7</v>
      </c>
      <c r="F21" s="55" t="s">
        <v>120</v>
      </c>
      <c r="G21" s="185" t="s">
        <v>31</v>
      </c>
      <c r="H21" s="185" t="s">
        <v>32</v>
      </c>
      <c r="I21" s="13" t="s">
        <v>44</v>
      </c>
      <c r="J21" s="13"/>
      <c r="K21" s="13"/>
      <c r="L21" s="13"/>
      <c r="M21" s="15">
        <v>1</v>
      </c>
      <c r="N21" s="16">
        <f>'[3]Progres Infras'!$E$53</f>
        <v>37797</v>
      </c>
      <c r="O21" s="17"/>
      <c r="P21" s="17">
        <f t="shared" si="0"/>
        <v>37797</v>
      </c>
      <c r="Q21" s="18">
        <v>0</v>
      </c>
      <c r="R21" s="19">
        <f t="shared" si="1"/>
        <v>37797</v>
      </c>
      <c r="S21" s="17">
        <v>0</v>
      </c>
      <c r="T21" s="20">
        <f t="shared" si="2"/>
        <v>0</v>
      </c>
      <c r="U21" s="21">
        <v>0.98</v>
      </c>
      <c r="V21" s="22">
        <v>0</v>
      </c>
      <c r="W21" s="22">
        <v>0</v>
      </c>
      <c r="X21" s="62">
        <f>'[4]Tra. 2025'!$J$28</f>
        <v>0</v>
      </c>
      <c r="Y21" s="62">
        <v>0</v>
      </c>
      <c r="Z21" s="62">
        <v>0</v>
      </c>
    </row>
    <row r="22" spans="1:26" ht="38.15" hidden="1" customHeight="1">
      <c r="A22" s="11">
        <f t="shared" si="3"/>
        <v>7</v>
      </c>
      <c r="B22" s="54" t="s">
        <v>117</v>
      </c>
      <c r="C22" s="14" t="s">
        <v>118</v>
      </c>
      <c r="D22" s="14" t="str">
        <f>'[2]POM 4 2023 BA PDF (2)'!$C$21</f>
        <v>Lavateri</v>
      </c>
      <c r="E22" s="13">
        <v>7</v>
      </c>
      <c r="F22" s="55" t="s">
        <v>120</v>
      </c>
      <c r="G22" s="185" t="s">
        <v>31</v>
      </c>
      <c r="H22" s="185" t="s">
        <v>32</v>
      </c>
      <c r="I22" s="13" t="s">
        <v>33</v>
      </c>
      <c r="J22" s="13"/>
      <c r="K22" s="13"/>
      <c r="L22" s="13"/>
      <c r="M22" s="15">
        <v>1</v>
      </c>
      <c r="N22" s="16">
        <f>'[3]Progres Infras'!$E$54</f>
        <v>34270</v>
      </c>
      <c r="O22" s="17"/>
      <c r="P22" s="17">
        <f t="shared" si="0"/>
        <v>34270</v>
      </c>
      <c r="Q22" s="18">
        <v>0</v>
      </c>
      <c r="R22" s="19">
        <f t="shared" si="1"/>
        <v>34270</v>
      </c>
      <c r="S22" s="17">
        <v>0</v>
      </c>
      <c r="T22" s="20">
        <f t="shared" si="2"/>
        <v>0</v>
      </c>
      <c r="U22" s="21">
        <v>1</v>
      </c>
      <c r="V22" s="22">
        <v>0</v>
      </c>
      <c r="W22" s="22">
        <v>0</v>
      </c>
      <c r="X22" s="62">
        <f>'[4]Tra. 2025'!$J$28</f>
        <v>0</v>
      </c>
      <c r="Y22" s="62">
        <v>0</v>
      </c>
      <c r="Z22" s="62">
        <v>0</v>
      </c>
    </row>
    <row r="23" spans="1:26" ht="38.15" hidden="1" customHeight="1">
      <c r="A23" s="11">
        <f t="shared" si="3"/>
        <v>8</v>
      </c>
      <c r="B23" s="54" t="s">
        <v>117</v>
      </c>
      <c r="C23" s="14" t="s">
        <v>118</v>
      </c>
      <c r="D23" s="14" t="str">
        <f>'[2]POM 4 2023 BA PDF (2)'!$C$33</f>
        <v>Ossohuna</v>
      </c>
      <c r="E23" s="13">
        <v>7</v>
      </c>
      <c r="F23" s="55" t="s">
        <v>120</v>
      </c>
      <c r="G23" s="185" t="s">
        <v>31</v>
      </c>
      <c r="H23" s="185" t="s">
        <v>32</v>
      </c>
      <c r="I23" s="13" t="s">
        <v>33</v>
      </c>
      <c r="J23" s="13"/>
      <c r="K23" s="13"/>
      <c r="L23" s="13"/>
      <c r="M23" s="15">
        <v>1</v>
      </c>
      <c r="N23" s="16">
        <f>'[3]Progres Infras'!$E$55</f>
        <v>37797</v>
      </c>
      <c r="O23" s="17"/>
      <c r="P23" s="17">
        <f t="shared" si="0"/>
        <v>37797</v>
      </c>
      <c r="Q23" s="18">
        <v>0</v>
      </c>
      <c r="R23" s="19">
        <f t="shared" si="1"/>
        <v>37797</v>
      </c>
      <c r="S23" s="17">
        <v>0</v>
      </c>
      <c r="T23" s="20">
        <f t="shared" si="2"/>
        <v>0</v>
      </c>
      <c r="U23" s="21">
        <v>0.25</v>
      </c>
      <c r="V23" s="22">
        <v>0</v>
      </c>
      <c r="W23" s="22">
        <v>0</v>
      </c>
      <c r="X23" s="62">
        <v>0</v>
      </c>
      <c r="Y23" s="62">
        <v>0</v>
      </c>
      <c r="Z23" s="62">
        <v>0</v>
      </c>
    </row>
    <row r="24" spans="1:26" ht="38.15" hidden="1" customHeight="1">
      <c r="A24" s="11">
        <f t="shared" si="3"/>
        <v>9</v>
      </c>
      <c r="B24" s="54" t="s">
        <v>117</v>
      </c>
      <c r="C24" s="14" t="s">
        <v>118</v>
      </c>
      <c r="D24" s="14" t="str">
        <f>'[2]POM 4 2023 BA PDF (2)'!$C$39</f>
        <v>Samalari</v>
      </c>
      <c r="E24" s="13">
        <v>7</v>
      </c>
      <c r="F24" s="55" t="s">
        <v>121</v>
      </c>
      <c r="G24" s="185" t="s">
        <v>31</v>
      </c>
      <c r="H24" s="185" t="s">
        <v>32</v>
      </c>
      <c r="I24" s="13" t="s">
        <v>33</v>
      </c>
      <c r="J24" s="13"/>
      <c r="K24" s="13"/>
      <c r="L24" s="13"/>
      <c r="M24" s="15">
        <v>1</v>
      </c>
      <c r="N24" s="16">
        <f>'[3]Progres Infras'!$E$56</f>
        <v>34270</v>
      </c>
      <c r="O24" s="17"/>
      <c r="P24" s="17">
        <f t="shared" si="0"/>
        <v>34270</v>
      </c>
      <c r="Q24" s="18">
        <v>0</v>
      </c>
      <c r="R24" s="19">
        <f t="shared" si="1"/>
        <v>34270</v>
      </c>
      <c r="S24" s="17">
        <v>0</v>
      </c>
      <c r="T24" s="20">
        <f t="shared" si="2"/>
        <v>0</v>
      </c>
      <c r="U24" s="21">
        <v>0.03</v>
      </c>
      <c r="V24" s="22">
        <v>0</v>
      </c>
      <c r="W24" s="22">
        <v>0</v>
      </c>
      <c r="X24" s="62">
        <v>0</v>
      </c>
      <c r="Y24" s="62">
        <v>0</v>
      </c>
      <c r="Z24" s="62">
        <v>0</v>
      </c>
    </row>
    <row r="25" spans="1:26" ht="38.15" hidden="1" customHeight="1">
      <c r="A25" s="11">
        <f t="shared" si="3"/>
        <v>10</v>
      </c>
      <c r="B25" s="54" t="s">
        <v>117</v>
      </c>
      <c r="C25" s="14" t="s">
        <v>118</v>
      </c>
      <c r="D25" s="14" t="str">
        <f>'[2]POM 4 2023 BA PDF (2)'!$C$42</f>
        <v>Uacala</v>
      </c>
      <c r="E25" s="13">
        <v>7</v>
      </c>
      <c r="F25" s="55" t="s">
        <v>120</v>
      </c>
      <c r="G25" s="185" t="s">
        <v>31</v>
      </c>
      <c r="H25" s="185" t="s">
        <v>32</v>
      </c>
      <c r="I25" s="13" t="s">
        <v>33</v>
      </c>
      <c r="J25" s="13"/>
      <c r="K25" s="13"/>
      <c r="L25" s="13"/>
      <c r="M25" s="15">
        <v>1</v>
      </c>
      <c r="N25" s="16">
        <f>'[3]Progres Infras'!$E$57</f>
        <v>34270</v>
      </c>
      <c r="O25" s="17"/>
      <c r="P25" s="17">
        <f t="shared" si="0"/>
        <v>34270</v>
      </c>
      <c r="Q25" s="18">
        <v>0</v>
      </c>
      <c r="R25" s="19">
        <f t="shared" si="1"/>
        <v>34270</v>
      </c>
      <c r="S25" s="17">
        <v>0</v>
      </c>
      <c r="T25" s="20">
        <f t="shared" si="2"/>
        <v>0</v>
      </c>
      <c r="U25" s="21">
        <v>0.12</v>
      </c>
      <c r="V25" s="22">
        <v>0</v>
      </c>
      <c r="W25" s="22">
        <v>0</v>
      </c>
      <c r="X25" s="62">
        <v>0</v>
      </c>
      <c r="Y25" s="62">
        <v>0</v>
      </c>
      <c r="Z25" s="62">
        <v>0</v>
      </c>
    </row>
    <row r="26" spans="1:26" ht="38.15" hidden="1" customHeight="1">
      <c r="A26" s="11">
        <f t="shared" si="3"/>
        <v>11</v>
      </c>
      <c r="B26" s="54" t="s">
        <v>117</v>
      </c>
      <c r="C26" s="14" t="s">
        <v>122</v>
      </c>
      <c r="D26" s="14" t="str">
        <f>'[2]POM 4 2023 BA PDF (2)'!$C$68</f>
        <v>Bahu</v>
      </c>
      <c r="E26" s="13">
        <v>7</v>
      </c>
      <c r="F26" s="55" t="s">
        <v>120</v>
      </c>
      <c r="G26" s="185" t="s">
        <v>31</v>
      </c>
      <c r="H26" s="185" t="s">
        <v>32</v>
      </c>
      <c r="I26" s="13" t="s">
        <v>44</v>
      </c>
      <c r="J26" s="13"/>
      <c r="K26" s="13"/>
      <c r="L26" s="13"/>
      <c r="M26" s="15">
        <v>1</v>
      </c>
      <c r="N26" s="16">
        <f>'[3]Progres Infras'!$E$36</f>
        <v>38547</v>
      </c>
      <c r="O26" s="17"/>
      <c r="P26" s="17">
        <f t="shared" si="0"/>
        <v>38547</v>
      </c>
      <c r="Q26" s="18">
        <v>0</v>
      </c>
      <c r="R26" s="19">
        <f t="shared" si="1"/>
        <v>38547</v>
      </c>
      <c r="S26" s="17">
        <v>0</v>
      </c>
      <c r="T26" s="20">
        <f t="shared" si="2"/>
        <v>0</v>
      </c>
      <c r="U26" s="21">
        <v>0.56999999999999995</v>
      </c>
      <c r="V26" s="22">
        <v>1</v>
      </c>
      <c r="W26" s="22">
        <v>0</v>
      </c>
      <c r="X26" s="62">
        <v>17</v>
      </c>
      <c r="Y26" s="62">
        <v>8</v>
      </c>
      <c r="Z26" s="62">
        <v>0</v>
      </c>
    </row>
    <row r="27" spans="1:26" ht="38.15" hidden="1" customHeight="1">
      <c r="A27" s="11">
        <f t="shared" si="3"/>
        <v>12</v>
      </c>
      <c r="B27" s="54" t="s">
        <v>117</v>
      </c>
      <c r="C27" s="14" t="s">
        <v>122</v>
      </c>
      <c r="D27" s="14" t="str">
        <f>'[2]POM 4 2023 BA PDF (2)'!$C$71</f>
        <v>Bucoli</v>
      </c>
      <c r="E27" s="13">
        <v>7</v>
      </c>
      <c r="F27" s="55" t="s">
        <v>123</v>
      </c>
      <c r="G27" s="196" t="s">
        <v>124</v>
      </c>
      <c r="H27" s="185" t="s">
        <v>125</v>
      </c>
      <c r="I27" s="13" t="s">
        <v>44</v>
      </c>
      <c r="J27" s="13"/>
      <c r="K27" s="13"/>
      <c r="L27" s="13"/>
      <c r="M27" s="15">
        <v>1</v>
      </c>
      <c r="N27" s="16">
        <f>'[3]Progres Infras'!$E$37</f>
        <v>34520</v>
      </c>
      <c r="O27" s="17"/>
      <c r="P27" s="17">
        <f t="shared" si="0"/>
        <v>34520</v>
      </c>
      <c r="Q27" s="18">
        <v>0</v>
      </c>
      <c r="R27" s="19">
        <f t="shared" si="1"/>
        <v>34520</v>
      </c>
      <c r="S27" s="17">
        <v>0</v>
      </c>
      <c r="T27" s="20">
        <f t="shared" si="2"/>
        <v>0</v>
      </c>
      <c r="U27" s="21">
        <v>0.35</v>
      </c>
      <c r="V27" s="22">
        <v>0</v>
      </c>
      <c r="W27" s="22">
        <v>0</v>
      </c>
      <c r="X27" s="62">
        <v>0</v>
      </c>
      <c r="Y27" s="62">
        <v>0</v>
      </c>
      <c r="Z27" s="62">
        <v>0</v>
      </c>
    </row>
    <row r="28" spans="1:26" ht="38.15" hidden="1" customHeight="1">
      <c r="A28" s="11">
        <f t="shared" si="3"/>
        <v>13</v>
      </c>
      <c r="B28" s="54" t="s">
        <v>117</v>
      </c>
      <c r="C28" s="14" t="s">
        <v>122</v>
      </c>
      <c r="D28" s="14" t="str">
        <f>'[2]POM 4 2023 BA PDF (2)'!$C$74</f>
        <v>Buibau</v>
      </c>
      <c r="E28" s="13">
        <v>7</v>
      </c>
      <c r="F28" s="55" t="s">
        <v>120</v>
      </c>
      <c r="G28" s="185" t="s">
        <v>31</v>
      </c>
      <c r="H28" s="185" t="s">
        <v>37</v>
      </c>
      <c r="I28" s="13" t="s">
        <v>33</v>
      </c>
      <c r="J28" s="13"/>
      <c r="K28" s="13"/>
      <c r="L28" s="13"/>
      <c r="M28" s="15">
        <v>1</v>
      </c>
      <c r="N28" s="16">
        <f>'[3]Progres Infras'!$E$38</f>
        <v>34770</v>
      </c>
      <c r="O28" s="17"/>
      <c r="P28" s="17">
        <f t="shared" si="0"/>
        <v>34770</v>
      </c>
      <c r="Q28" s="18">
        <f>'[3]Progres Infras'!$H$38</f>
        <v>5579.25</v>
      </c>
      <c r="R28" s="19">
        <f t="shared" si="1"/>
        <v>29190.75</v>
      </c>
      <c r="S28" s="17">
        <v>0</v>
      </c>
      <c r="T28" s="20">
        <f t="shared" si="2"/>
        <v>0.16046160483175151</v>
      </c>
      <c r="U28" s="21">
        <v>1</v>
      </c>
      <c r="V28" s="22">
        <v>1</v>
      </c>
      <c r="W28" s="22">
        <v>0</v>
      </c>
      <c r="X28" s="62">
        <f>'[4]Tra. 2025'!$J$35</f>
        <v>12</v>
      </c>
      <c r="Y28" s="62">
        <f>'[4]Tra. 2025'!$K$35</f>
        <v>2</v>
      </c>
      <c r="Z28" s="62">
        <v>0</v>
      </c>
    </row>
    <row r="29" spans="1:26" ht="38.15" hidden="1" customHeight="1">
      <c r="A29" s="11">
        <f t="shared" si="3"/>
        <v>14</v>
      </c>
      <c r="B29" s="54" t="s">
        <v>117</v>
      </c>
      <c r="C29" s="14" t="s">
        <v>122</v>
      </c>
      <c r="D29" s="14" t="str">
        <f>'[2]POM 4 2023 BA PDF (2)'!$C$77</f>
        <v>Buruma</v>
      </c>
      <c r="E29" s="13">
        <v>7</v>
      </c>
      <c r="F29" s="55" t="s">
        <v>120</v>
      </c>
      <c r="G29" s="196" t="s">
        <v>31</v>
      </c>
      <c r="H29" s="185" t="s">
        <v>37</v>
      </c>
      <c r="I29" s="13" t="s">
        <v>33</v>
      </c>
      <c r="J29" s="13"/>
      <c r="K29" s="13"/>
      <c r="L29" s="13"/>
      <c r="M29" s="15">
        <v>1</v>
      </c>
      <c r="N29" s="56">
        <v>0</v>
      </c>
      <c r="O29" s="17"/>
      <c r="P29" s="17">
        <f>'[3]Progres Infras'!$E$39</f>
        <v>38547</v>
      </c>
      <c r="Q29" s="57">
        <v>0</v>
      </c>
      <c r="R29" s="19">
        <f t="shared" si="1"/>
        <v>38547</v>
      </c>
      <c r="S29" s="17">
        <v>0</v>
      </c>
      <c r="T29" s="20">
        <f t="shared" si="2"/>
        <v>0</v>
      </c>
      <c r="U29" s="21">
        <v>0.45</v>
      </c>
      <c r="V29" s="22">
        <v>0</v>
      </c>
      <c r="W29" s="22">
        <v>0</v>
      </c>
      <c r="X29" s="62">
        <v>0</v>
      </c>
      <c r="Y29" s="62">
        <v>0</v>
      </c>
      <c r="Z29" s="62">
        <v>0</v>
      </c>
    </row>
    <row r="30" spans="1:26" ht="38.15" hidden="1" customHeight="1">
      <c r="A30" s="11">
        <f t="shared" si="3"/>
        <v>15</v>
      </c>
      <c r="B30" s="54" t="s">
        <v>117</v>
      </c>
      <c r="C30" s="14" t="s">
        <v>122</v>
      </c>
      <c r="D30" s="14" t="str">
        <f>'[2]POM 4 2023 BA PDF (2)'!$C$80</f>
        <v>Caibada</v>
      </c>
      <c r="E30" s="13">
        <v>7</v>
      </c>
      <c r="F30" s="55" t="s">
        <v>120</v>
      </c>
      <c r="G30" s="185" t="s">
        <v>31</v>
      </c>
      <c r="H30" s="185" t="s">
        <v>126</v>
      </c>
      <c r="I30" s="13" t="s">
        <v>44</v>
      </c>
      <c r="J30" s="13"/>
      <c r="K30" s="13"/>
      <c r="L30" s="13"/>
      <c r="M30" s="15">
        <v>1</v>
      </c>
      <c r="N30" s="16">
        <v>0</v>
      </c>
      <c r="O30" s="17"/>
      <c r="P30" s="17">
        <f>'[3]Progres Infras'!$E$40</f>
        <v>30993</v>
      </c>
      <c r="Q30" s="18">
        <f>'[3]Progres Infras'!$H$40</f>
        <v>455</v>
      </c>
      <c r="R30" s="19">
        <f t="shared" si="1"/>
        <v>30538</v>
      </c>
      <c r="S30" s="17">
        <v>0</v>
      </c>
      <c r="T30" s="20">
        <f t="shared" si="2"/>
        <v>1.4680734359371471E-2</v>
      </c>
      <c r="U30" s="21">
        <v>0.4</v>
      </c>
      <c r="V30" s="22">
        <v>0</v>
      </c>
      <c r="W30" s="22">
        <v>0</v>
      </c>
      <c r="X30" s="62">
        <v>0</v>
      </c>
      <c r="Y30" s="62">
        <v>0</v>
      </c>
      <c r="Z30" s="62">
        <v>0</v>
      </c>
    </row>
    <row r="31" spans="1:26" ht="38.15" hidden="1" customHeight="1">
      <c r="A31" s="11">
        <f t="shared" si="3"/>
        <v>16</v>
      </c>
      <c r="B31" s="54" t="s">
        <v>117</v>
      </c>
      <c r="C31" s="14" t="s">
        <v>122</v>
      </c>
      <c r="D31" s="14" t="s">
        <v>127</v>
      </c>
      <c r="E31" s="13">
        <v>7</v>
      </c>
      <c r="F31" s="55" t="s">
        <v>120</v>
      </c>
      <c r="G31" s="185" t="s">
        <v>31</v>
      </c>
      <c r="H31" s="185" t="s">
        <v>32</v>
      </c>
      <c r="I31" s="13" t="s">
        <v>44</v>
      </c>
      <c r="J31" s="13"/>
      <c r="K31" s="13"/>
      <c r="L31" s="13"/>
      <c r="M31" s="15">
        <v>1</v>
      </c>
      <c r="N31" s="16">
        <v>0</v>
      </c>
      <c r="O31" s="17"/>
      <c r="P31" s="17">
        <f>'[3]Progres Infras'!$E$41</f>
        <v>38297</v>
      </c>
      <c r="Q31" s="18">
        <v>0</v>
      </c>
      <c r="R31" s="19">
        <f t="shared" si="1"/>
        <v>38297</v>
      </c>
      <c r="S31" s="17">
        <v>0</v>
      </c>
      <c r="T31" s="20">
        <f t="shared" si="2"/>
        <v>0</v>
      </c>
      <c r="U31" s="21">
        <v>1</v>
      </c>
      <c r="V31" s="22">
        <v>0</v>
      </c>
      <c r="W31" s="22">
        <v>0</v>
      </c>
      <c r="X31" s="62">
        <v>0</v>
      </c>
      <c r="Y31" s="62">
        <v>0</v>
      </c>
      <c r="Z31" s="62">
        <v>0</v>
      </c>
    </row>
    <row r="32" spans="1:26" ht="38.15" hidden="1" customHeight="1">
      <c r="A32" s="11">
        <f t="shared" si="3"/>
        <v>17</v>
      </c>
      <c r="B32" s="54" t="s">
        <v>117</v>
      </c>
      <c r="C32" s="14" t="s">
        <v>122</v>
      </c>
      <c r="D32" s="14" t="s">
        <v>128</v>
      </c>
      <c r="E32" s="13">
        <v>7</v>
      </c>
      <c r="F32" s="55" t="s">
        <v>120</v>
      </c>
      <c r="G32" s="185" t="s">
        <v>31</v>
      </c>
      <c r="H32" s="185" t="s">
        <v>32</v>
      </c>
      <c r="I32" s="13" t="s">
        <v>33</v>
      </c>
      <c r="J32" s="13"/>
      <c r="K32" s="13"/>
      <c r="L32" s="13"/>
      <c r="M32" s="15">
        <v>1</v>
      </c>
      <c r="N32" s="16">
        <v>0</v>
      </c>
      <c r="O32" s="17"/>
      <c r="P32" s="17">
        <f>'[3]Progres Infras'!$E$42</f>
        <v>30743</v>
      </c>
      <c r="Q32" s="18">
        <v>0</v>
      </c>
      <c r="R32" s="19">
        <f t="shared" si="1"/>
        <v>30743</v>
      </c>
      <c r="S32" s="17">
        <v>0</v>
      </c>
      <c r="T32" s="20">
        <f t="shared" si="2"/>
        <v>0</v>
      </c>
      <c r="U32" s="21">
        <v>0.1</v>
      </c>
      <c r="V32" s="22">
        <v>0</v>
      </c>
      <c r="W32" s="22">
        <v>0</v>
      </c>
      <c r="X32" s="62">
        <v>0</v>
      </c>
      <c r="Y32" s="62">
        <v>0</v>
      </c>
      <c r="Z32" s="62">
        <v>0</v>
      </c>
    </row>
    <row r="33" spans="1:26" ht="38.15" hidden="1" customHeight="1">
      <c r="A33" s="11">
        <f t="shared" si="3"/>
        <v>18</v>
      </c>
      <c r="B33" s="54" t="s">
        <v>117</v>
      </c>
      <c r="C33" s="14" t="s">
        <v>122</v>
      </c>
      <c r="D33" s="14" t="str">
        <f>'[2]POM 4 2023 BA PDF (2)'!$C$83</f>
        <v>Seical</v>
      </c>
      <c r="E33" s="13">
        <v>7</v>
      </c>
      <c r="F33" s="55" t="s">
        <v>120</v>
      </c>
      <c r="G33" s="185" t="s">
        <v>31</v>
      </c>
      <c r="H33" s="185" t="s">
        <v>32</v>
      </c>
      <c r="I33" s="13" t="s">
        <v>33</v>
      </c>
      <c r="J33" s="13"/>
      <c r="K33" s="13"/>
      <c r="L33" s="13"/>
      <c r="M33" s="15">
        <v>1</v>
      </c>
      <c r="N33" s="16">
        <v>0</v>
      </c>
      <c r="O33" s="17"/>
      <c r="P33" s="17">
        <f>'[3]Progres Infras'!$E$43</f>
        <v>30743</v>
      </c>
      <c r="Q33" s="18">
        <v>0</v>
      </c>
      <c r="R33" s="19">
        <f t="shared" si="1"/>
        <v>30743</v>
      </c>
      <c r="S33" s="17">
        <v>0</v>
      </c>
      <c r="T33" s="20">
        <f t="shared" si="2"/>
        <v>0</v>
      </c>
      <c r="U33" s="21">
        <v>0.45</v>
      </c>
      <c r="V33" s="22">
        <v>0</v>
      </c>
      <c r="W33" s="22">
        <v>0</v>
      </c>
      <c r="X33" s="62">
        <v>0</v>
      </c>
      <c r="Y33" s="62">
        <v>0</v>
      </c>
      <c r="Z33" s="62">
        <v>0</v>
      </c>
    </row>
    <row r="34" spans="1:26" ht="38.15" hidden="1" customHeight="1">
      <c r="A34" s="11">
        <f t="shared" si="3"/>
        <v>19</v>
      </c>
      <c r="B34" s="54" t="s">
        <v>117</v>
      </c>
      <c r="C34" s="14" t="s">
        <v>122</v>
      </c>
      <c r="D34" s="14" t="str">
        <f>'[2]POM 4 2023 BA PDF (2)'!$C$86</f>
        <v>Tirilolo</v>
      </c>
      <c r="E34" s="13">
        <v>7</v>
      </c>
      <c r="F34" s="55" t="s">
        <v>120</v>
      </c>
      <c r="G34" s="185" t="s">
        <v>31</v>
      </c>
      <c r="H34" s="185" t="s">
        <v>32</v>
      </c>
      <c r="I34" s="13" t="s">
        <v>44</v>
      </c>
      <c r="J34" s="13"/>
      <c r="K34" s="13"/>
      <c r="L34" s="13"/>
      <c r="M34" s="15">
        <v>1</v>
      </c>
      <c r="N34" s="16">
        <v>0</v>
      </c>
      <c r="O34" s="17"/>
      <c r="P34" s="17">
        <f>'[3]Progres Infras'!$E$44</f>
        <v>38547</v>
      </c>
      <c r="Q34" s="18">
        <v>0</v>
      </c>
      <c r="R34" s="19">
        <f t="shared" si="1"/>
        <v>38547</v>
      </c>
      <c r="S34" s="17">
        <v>0</v>
      </c>
      <c r="T34" s="20">
        <f t="shared" si="2"/>
        <v>0</v>
      </c>
      <c r="U34" s="21">
        <v>0.83</v>
      </c>
      <c r="V34" s="22">
        <v>0</v>
      </c>
      <c r="W34" s="22">
        <v>0</v>
      </c>
      <c r="X34" s="62">
        <v>0</v>
      </c>
      <c r="Y34" s="62">
        <v>0</v>
      </c>
      <c r="Z34" s="62">
        <v>0</v>
      </c>
    </row>
    <row r="35" spans="1:26" ht="38.15" hidden="1" customHeight="1">
      <c r="A35" s="11">
        <f t="shared" si="3"/>
        <v>20</v>
      </c>
      <c r="B35" s="54" t="s">
        <v>117</v>
      </c>
      <c r="C35" s="14" t="s">
        <v>122</v>
      </c>
      <c r="D35" s="14" t="str">
        <f>'[2]POM 4 2023 BA PDF (2)'!$C$89</f>
        <v>Triloka</v>
      </c>
      <c r="E35" s="13">
        <v>7</v>
      </c>
      <c r="F35" s="55" t="s">
        <v>120</v>
      </c>
      <c r="G35" s="185" t="s">
        <v>31</v>
      </c>
      <c r="H35" s="185" t="s">
        <v>32</v>
      </c>
      <c r="I35" s="13" t="s">
        <v>33</v>
      </c>
      <c r="J35" s="13"/>
      <c r="K35" s="13"/>
      <c r="L35" s="13"/>
      <c r="M35" s="15">
        <v>1</v>
      </c>
      <c r="N35" s="16">
        <v>0</v>
      </c>
      <c r="O35" s="17"/>
      <c r="P35" s="17">
        <f>'[3]Progres Infras'!$E$45</f>
        <v>34520</v>
      </c>
      <c r="Q35" s="18">
        <v>0</v>
      </c>
      <c r="R35" s="19">
        <f t="shared" si="1"/>
        <v>34520</v>
      </c>
      <c r="S35" s="17">
        <v>0</v>
      </c>
      <c r="T35" s="20">
        <f t="shared" si="2"/>
        <v>0</v>
      </c>
      <c r="U35" s="21">
        <v>1</v>
      </c>
      <c r="V35" s="22">
        <v>1</v>
      </c>
      <c r="W35" s="22">
        <v>1</v>
      </c>
      <c r="X35" s="62">
        <v>0</v>
      </c>
      <c r="Y35" s="62">
        <v>0</v>
      </c>
      <c r="Z35" s="62">
        <v>0</v>
      </c>
    </row>
    <row r="36" spans="1:26" ht="38.15" hidden="1" customHeight="1">
      <c r="A36" s="11">
        <f t="shared" si="3"/>
        <v>21</v>
      </c>
      <c r="B36" s="54" t="s">
        <v>117</v>
      </c>
      <c r="C36" s="14" t="s">
        <v>122</v>
      </c>
      <c r="D36" s="14" t="str">
        <f>'[2]POM 4 2023 BA PDF (2)'!$C$92</f>
        <v>Uailili</v>
      </c>
      <c r="E36" s="13">
        <v>7</v>
      </c>
      <c r="F36" s="55" t="s">
        <v>120</v>
      </c>
      <c r="G36" s="185" t="s">
        <v>31</v>
      </c>
      <c r="H36" s="185" t="s">
        <v>32</v>
      </c>
      <c r="I36" s="13" t="s">
        <v>44</v>
      </c>
      <c r="J36" s="13"/>
      <c r="K36" s="13"/>
      <c r="L36" s="13"/>
      <c r="M36" s="15">
        <v>1</v>
      </c>
      <c r="N36" s="16">
        <v>0</v>
      </c>
      <c r="O36" s="17"/>
      <c r="P36" s="17">
        <f>'[3]Progres Infras'!$E$46</f>
        <v>34520</v>
      </c>
      <c r="Q36" s="18">
        <v>0</v>
      </c>
      <c r="R36" s="19">
        <f t="shared" si="1"/>
        <v>34520</v>
      </c>
      <c r="S36" s="17">
        <v>0</v>
      </c>
      <c r="T36" s="20">
        <f t="shared" si="2"/>
        <v>0</v>
      </c>
      <c r="U36" s="21">
        <v>1</v>
      </c>
      <c r="V36" s="22">
        <v>1</v>
      </c>
      <c r="W36" s="22">
        <v>0</v>
      </c>
      <c r="X36" s="62">
        <f>'[4]Tra. 2025'!$J$43</f>
        <v>18</v>
      </c>
      <c r="Y36" s="62">
        <f>'[4]Tra. 2025'!$K$43</f>
        <v>1</v>
      </c>
      <c r="Z36" s="62">
        <v>0</v>
      </c>
    </row>
    <row r="37" spans="1:26" ht="38.15" hidden="1" customHeight="1">
      <c r="A37" s="11">
        <f t="shared" si="3"/>
        <v>22</v>
      </c>
      <c r="B37" s="54" t="s">
        <v>117</v>
      </c>
      <c r="C37" s="14" t="s">
        <v>129</v>
      </c>
      <c r="D37" s="14" t="str">
        <f>'[2]POM 4 2023 BA PDF (2)'!$C$139</f>
        <v>Atelari</v>
      </c>
      <c r="E37" s="13">
        <v>7</v>
      </c>
      <c r="F37" s="55" t="s">
        <v>120</v>
      </c>
      <c r="G37" s="185" t="s">
        <v>31</v>
      </c>
      <c r="H37" s="185" t="s">
        <v>32</v>
      </c>
      <c r="I37" s="13" t="s">
        <v>33</v>
      </c>
      <c r="J37" s="13"/>
      <c r="K37" s="13"/>
      <c r="L37" s="13"/>
      <c r="M37" s="15">
        <v>1</v>
      </c>
      <c r="N37" s="16">
        <v>0</v>
      </c>
      <c r="O37" s="17"/>
      <c r="P37" s="17">
        <f>'[3]Progres Infras'!$E$11</f>
        <v>34270</v>
      </c>
      <c r="Q37" s="18">
        <v>0</v>
      </c>
      <c r="R37" s="19">
        <f t="shared" si="1"/>
        <v>34270</v>
      </c>
      <c r="S37" s="17">
        <v>0</v>
      </c>
      <c r="T37" s="20">
        <f t="shared" si="2"/>
        <v>0</v>
      </c>
      <c r="U37" s="21">
        <v>1</v>
      </c>
      <c r="V37" s="22">
        <v>0</v>
      </c>
      <c r="W37" s="22">
        <v>0</v>
      </c>
      <c r="X37" s="62">
        <v>0</v>
      </c>
      <c r="Y37" s="62">
        <v>0</v>
      </c>
      <c r="Z37" s="62">
        <v>0</v>
      </c>
    </row>
    <row r="38" spans="1:26" ht="38.15" hidden="1" customHeight="1">
      <c r="A38" s="11">
        <f t="shared" si="3"/>
        <v>23</v>
      </c>
      <c r="B38" s="54" t="s">
        <v>117</v>
      </c>
      <c r="C38" s="14" t="s">
        <v>129</v>
      </c>
      <c r="D38" s="14" t="str">
        <f>'[2]POM 4 2023 BA PDF (2)'!$C$124</f>
        <v>Libagua</v>
      </c>
      <c r="E38" s="13">
        <v>7</v>
      </c>
      <c r="F38" s="55" t="s">
        <v>120</v>
      </c>
      <c r="G38" s="185" t="s">
        <v>31</v>
      </c>
      <c r="H38" s="185" t="s">
        <v>32</v>
      </c>
      <c r="I38" s="13" t="s">
        <v>44</v>
      </c>
      <c r="J38" s="13"/>
      <c r="K38" s="13"/>
      <c r="L38" s="13"/>
      <c r="M38" s="15">
        <v>1</v>
      </c>
      <c r="N38" s="16">
        <v>0</v>
      </c>
      <c r="O38" s="17"/>
      <c r="P38" s="17">
        <f>'[3]Progres Infras'!$E$12</f>
        <v>34270</v>
      </c>
      <c r="Q38" s="18">
        <v>13862.8</v>
      </c>
      <c r="R38" s="19">
        <f t="shared" si="1"/>
        <v>20407.2</v>
      </c>
      <c r="S38" s="17">
        <v>0</v>
      </c>
      <c r="T38" s="20">
        <f t="shared" si="2"/>
        <v>0.40451707032389844</v>
      </c>
      <c r="U38" s="21">
        <v>0.8</v>
      </c>
      <c r="V38" s="22">
        <v>0</v>
      </c>
      <c r="W38" s="22">
        <v>0</v>
      </c>
      <c r="X38" s="62">
        <f>'[4]Tra. 2025'!$J$46</f>
        <v>33</v>
      </c>
      <c r="Y38" s="62">
        <v>0</v>
      </c>
      <c r="Z38" s="62">
        <v>0</v>
      </c>
    </row>
    <row r="39" spans="1:26" ht="38.15" hidden="1" customHeight="1">
      <c r="A39" s="11">
        <f t="shared" si="3"/>
        <v>24</v>
      </c>
      <c r="B39" s="54" t="s">
        <v>117</v>
      </c>
      <c r="C39" s="14" t="s">
        <v>129</v>
      </c>
      <c r="D39" s="14" t="str">
        <f>'[2]POM 4 2023 BA PDF (2)'!$C$127</f>
        <v>Nunira</v>
      </c>
      <c r="E39" s="13">
        <v>7</v>
      </c>
      <c r="F39" s="55" t="s">
        <v>120</v>
      </c>
      <c r="G39" s="185" t="s">
        <v>31</v>
      </c>
      <c r="H39" s="185" t="s">
        <v>37</v>
      </c>
      <c r="I39" s="13" t="s">
        <v>44</v>
      </c>
      <c r="J39" s="13"/>
      <c r="K39" s="13"/>
      <c r="L39" s="13"/>
      <c r="M39" s="15">
        <v>1</v>
      </c>
      <c r="N39" s="16">
        <v>0</v>
      </c>
      <c r="O39" s="17"/>
      <c r="P39" s="17">
        <f>'[3]Progres Infras'!$E$13</f>
        <v>34270</v>
      </c>
      <c r="Q39" s="18">
        <f>'[3]Progres Infras'!$H$13</f>
        <v>15392.3</v>
      </c>
      <c r="R39" s="19">
        <f t="shared" si="1"/>
        <v>18877.7</v>
      </c>
      <c r="S39" s="17">
        <v>0</v>
      </c>
      <c r="T39" s="20">
        <f t="shared" si="2"/>
        <v>0.44914794280711989</v>
      </c>
      <c r="U39" s="21">
        <v>1</v>
      </c>
      <c r="V39" s="22">
        <v>0</v>
      </c>
      <c r="W39" s="22">
        <v>0</v>
      </c>
      <c r="X39" s="62">
        <f>'[4]Tra. 2025'!$J$47</f>
        <v>13</v>
      </c>
      <c r="Y39" s="62">
        <v>0</v>
      </c>
      <c r="Z39" s="62">
        <v>0</v>
      </c>
    </row>
    <row r="40" spans="1:26" ht="38.15" hidden="1" customHeight="1">
      <c r="A40" s="11">
        <f t="shared" si="3"/>
        <v>25</v>
      </c>
      <c r="B40" s="54" t="s">
        <v>117</v>
      </c>
      <c r="C40" s="14" t="s">
        <v>129</v>
      </c>
      <c r="D40" s="14" t="str">
        <f>'[2]POM 4 2023 BA PDF (2)'!$C$133</f>
        <v>Saelari</v>
      </c>
      <c r="E40" s="13">
        <v>7</v>
      </c>
      <c r="F40" s="55" t="s">
        <v>120</v>
      </c>
      <c r="G40" s="185" t="s">
        <v>31</v>
      </c>
      <c r="H40" s="185" t="s">
        <v>37</v>
      </c>
      <c r="I40" s="13" t="s">
        <v>44</v>
      </c>
      <c r="J40" s="13"/>
      <c r="K40" s="13"/>
      <c r="L40" s="13"/>
      <c r="M40" s="15">
        <v>1</v>
      </c>
      <c r="N40" s="16">
        <v>0</v>
      </c>
      <c r="O40" s="17"/>
      <c r="P40" s="17">
        <f>'[3]Progres Infras'!$E$14</f>
        <v>38047</v>
      </c>
      <c r="Q40" s="18">
        <v>18319.5</v>
      </c>
      <c r="R40" s="19">
        <f t="shared" si="1"/>
        <v>19727.5</v>
      </c>
      <c r="S40" s="17">
        <v>0</v>
      </c>
      <c r="T40" s="20">
        <f t="shared" si="2"/>
        <v>0.4814965700318028</v>
      </c>
      <c r="U40" s="21">
        <v>1</v>
      </c>
      <c r="V40" s="22">
        <v>0</v>
      </c>
      <c r="W40" s="22">
        <v>0</v>
      </c>
      <c r="X40" s="62">
        <v>0</v>
      </c>
      <c r="Y40" s="62">
        <v>0</v>
      </c>
      <c r="Z40" s="62">
        <v>0</v>
      </c>
    </row>
    <row r="41" spans="1:26" ht="38.15" hidden="1" customHeight="1">
      <c r="A41" s="11">
        <f t="shared" si="3"/>
        <v>26</v>
      </c>
      <c r="B41" s="54" t="s">
        <v>117</v>
      </c>
      <c r="C41" s="14" t="s">
        <v>129</v>
      </c>
      <c r="D41" s="14" t="str">
        <f>'[2]POM 4 2023 BA PDF (2)'!$C$136</f>
        <v>Sagadate</v>
      </c>
      <c r="E41" s="13">
        <v>7</v>
      </c>
      <c r="F41" s="55" t="s">
        <v>120</v>
      </c>
      <c r="G41" s="185" t="s">
        <v>31</v>
      </c>
      <c r="H41" s="185" t="s">
        <v>32</v>
      </c>
      <c r="I41" s="13" t="s">
        <v>44</v>
      </c>
      <c r="J41" s="13"/>
      <c r="K41" s="13"/>
      <c r="L41" s="13"/>
      <c r="M41" s="15">
        <v>1</v>
      </c>
      <c r="N41" s="16">
        <v>0</v>
      </c>
      <c r="O41" s="17"/>
      <c r="P41" s="17">
        <f>'[3]Progres Infras'!$E$15</f>
        <v>38047</v>
      </c>
      <c r="Q41" s="18">
        <v>18933.45</v>
      </c>
      <c r="R41" s="19">
        <f t="shared" si="1"/>
        <v>19113.55</v>
      </c>
      <c r="S41" s="17">
        <v>0</v>
      </c>
      <c r="T41" s="20">
        <f t="shared" si="2"/>
        <v>0.49763319052750549</v>
      </c>
      <c r="U41" s="21">
        <v>1</v>
      </c>
      <c r="V41" s="22">
        <v>0</v>
      </c>
      <c r="W41" s="22">
        <v>0</v>
      </c>
      <c r="X41" s="62">
        <v>0</v>
      </c>
      <c r="Y41" s="62">
        <v>0</v>
      </c>
      <c r="Z41" s="62">
        <v>0</v>
      </c>
    </row>
    <row r="42" spans="1:26" ht="38.15" hidden="1" customHeight="1">
      <c r="A42" s="11">
        <f t="shared" si="3"/>
        <v>27</v>
      </c>
      <c r="B42" s="54" t="s">
        <v>117</v>
      </c>
      <c r="C42" s="14" t="s">
        <v>129</v>
      </c>
      <c r="D42" s="14" t="str">
        <f>'[2]POM 4 2023 BA PDF (2)'!$C$130</f>
        <v>Samalari</v>
      </c>
      <c r="E42" s="13">
        <v>7</v>
      </c>
      <c r="F42" s="55" t="s">
        <v>120</v>
      </c>
      <c r="G42" s="185" t="s">
        <v>31</v>
      </c>
      <c r="H42" s="185" t="s">
        <v>32</v>
      </c>
      <c r="I42" s="13" t="s">
        <v>33</v>
      </c>
      <c r="J42" s="13"/>
      <c r="K42" s="13"/>
      <c r="L42" s="13"/>
      <c r="M42" s="15">
        <v>1</v>
      </c>
      <c r="N42" s="16">
        <v>0</v>
      </c>
      <c r="O42" s="17"/>
      <c r="P42" s="17">
        <f>'[3]Progres Infras'!$E$16</f>
        <v>38047</v>
      </c>
      <c r="Q42" s="18">
        <v>0</v>
      </c>
      <c r="R42" s="19">
        <f t="shared" si="1"/>
        <v>38047</v>
      </c>
      <c r="S42" s="17">
        <v>0</v>
      </c>
      <c r="T42" s="20">
        <f t="shared" si="2"/>
        <v>0</v>
      </c>
      <c r="U42" s="21">
        <v>0.2374</v>
      </c>
      <c r="V42" s="22">
        <v>0</v>
      </c>
      <c r="W42" s="22">
        <v>0</v>
      </c>
      <c r="X42" s="62">
        <v>0</v>
      </c>
      <c r="Y42" s="62">
        <v>0</v>
      </c>
      <c r="Z42" s="62">
        <v>0</v>
      </c>
    </row>
    <row r="43" spans="1:26" ht="38.15" hidden="1" customHeight="1">
      <c r="A43" s="11">
        <f t="shared" si="3"/>
        <v>28</v>
      </c>
      <c r="B43" s="54" t="s">
        <v>117</v>
      </c>
      <c r="C43" s="14" t="s">
        <v>129</v>
      </c>
      <c r="D43" s="14" t="str">
        <f>'[2]POM 4 2023 BA PDF (2)'!$C$121</f>
        <v>Soba</v>
      </c>
      <c r="E43" s="13">
        <v>7</v>
      </c>
      <c r="F43" s="55" t="s">
        <v>120</v>
      </c>
      <c r="G43" s="185" t="s">
        <v>31</v>
      </c>
      <c r="H43" s="185" t="s">
        <v>32</v>
      </c>
      <c r="I43" s="13" t="s">
        <v>44</v>
      </c>
      <c r="J43" s="13"/>
      <c r="K43" s="13"/>
      <c r="L43" s="13"/>
      <c r="M43" s="15">
        <v>1</v>
      </c>
      <c r="N43" s="16">
        <v>0</v>
      </c>
      <c r="O43" s="17"/>
      <c r="P43" s="17">
        <f>'[3]Progres Infras'!$E$17</f>
        <v>34520</v>
      </c>
      <c r="Q43" s="18">
        <v>0</v>
      </c>
      <c r="R43" s="19">
        <f t="shared" si="1"/>
        <v>34520</v>
      </c>
      <c r="S43" s="17">
        <v>0</v>
      </c>
      <c r="T43" s="20">
        <f t="shared" si="2"/>
        <v>0</v>
      </c>
      <c r="U43" s="21">
        <v>0.35649999999999998</v>
      </c>
      <c r="V43" s="22">
        <v>0</v>
      </c>
      <c r="W43" s="22">
        <v>0</v>
      </c>
      <c r="X43" s="62">
        <v>0</v>
      </c>
      <c r="Y43" s="62">
        <v>0</v>
      </c>
      <c r="Z43" s="62">
        <v>0</v>
      </c>
    </row>
    <row r="44" spans="1:26" ht="38.15" hidden="1" customHeight="1">
      <c r="A44" s="11">
        <f t="shared" si="3"/>
        <v>29</v>
      </c>
      <c r="B44" s="54" t="s">
        <v>117</v>
      </c>
      <c r="C44" s="14" t="s">
        <v>129</v>
      </c>
      <c r="D44" s="14" t="str">
        <f>'[2]POM 4 2023 BA PDF (2)'!$C$118</f>
        <v>Tequinomata</v>
      </c>
      <c r="E44" s="13">
        <v>7</v>
      </c>
      <c r="F44" s="55" t="s">
        <v>121</v>
      </c>
      <c r="G44" s="185" t="s">
        <v>49</v>
      </c>
      <c r="H44" s="185" t="s">
        <v>82</v>
      </c>
      <c r="I44" s="13" t="s">
        <v>44</v>
      </c>
      <c r="J44" s="13"/>
      <c r="K44" s="13"/>
      <c r="L44" s="13"/>
      <c r="M44" s="15">
        <v>1</v>
      </c>
      <c r="N44" s="16">
        <v>0</v>
      </c>
      <c r="O44" s="17"/>
      <c r="P44" s="17">
        <f>'[3]Progres Infras'!$E$18</f>
        <v>34520</v>
      </c>
      <c r="Q44" s="18">
        <v>0</v>
      </c>
      <c r="R44" s="19">
        <f t="shared" si="1"/>
        <v>34520</v>
      </c>
      <c r="S44" s="17">
        <v>0</v>
      </c>
      <c r="T44" s="20">
        <f t="shared" si="2"/>
        <v>0</v>
      </c>
      <c r="U44" s="21">
        <v>0.58250000000000002</v>
      </c>
      <c r="V44" s="22">
        <v>0</v>
      </c>
      <c r="W44" s="22">
        <v>0</v>
      </c>
      <c r="X44" s="62">
        <f>'[4]Tra. 2025'!$J$52</f>
        <v>9</v>
      </c>
      <c r="Y44" s="62">
        <v>0</v>
      </c>
      <c r="Z44" s="62">
        <v>0</v>
      </c>
    </row>
    <row r="45" spans="1:26" ht="38.15" hidden="1" customHeight="1">
      <c r="A45" s="11">
        <f t="shared" si="3"/>
        <v>30</v>
      </c>
      <c r="B45" s="54" t="s">
        <v>117</v>
      </c>
      <c r="C45" s="14" t="s">
        <v>130</v>
      </c>
      <c r="D45" s="14" t="str">
        <f>'[2]POM 4 2023 BA PDF (2)'!$C$269</f>
        <v>Abafala</v>
      </c>
      <c r="E45" s="13">
        <v>7</v>
      </c>
      <c r="F45" s="55" t="s">
        <v>120</v>
      </c>
      <c r="G45" s="185" t="s">
        <v>31</v>
      </c>
      <c r="H45" s="185" t="s">
        <v>37</v>
      </c>
      <c r="I45" s="13" t="s">
        <v>44</v>
      </c>
      <c r="J45" s="13"/>
      <c r="K45" s="13"/>
      <c r="L45" s="13"/>
      <c r="M45" s="15">
        <v>1</v>
      </c>
      <c r="N45" s="16">
        <v>0</v>
      </c>
      <c r="O45" s="17"/>
      <c r="P45" s="17">
        <f>'[3]Progres Infras'!$E$20</f>
        <v>30743</v>
      </c>
      <c r="Q45" s="18">
        <v>0</v>
      </c>
      <c r="R45" s="19">
        <f t="shared" si="1"/>
        <v>30743</v>
      </c>
      <c r="S45" s="17">
        <v>0</v>
      </c>
      <c r="T45" s="20">
        <f t="shared" si="2"/>
        <v>0</v>
      </c>
      <c r="U45" s="21">
        <v>0.35</v>
      </c>
      <c r="V45" s="22">
        <v>0</v>
      </c>
      <c r="W45" s="22">
        <v>0</v>
      </c>
      <c r="X45" s="62">
        <v>0</v>
      </c>
      <c r="Y45" s="62">
        <v>0</v>
      </c>
      <c r="Z45" s="62">
        <v>0</v>
      </c>
    </row>
    <row r="46" spans="1:26" ht="38.15" hidden="1" customHeight="1">
      <c r="A46" s="11">
        <f t="shared" si="3"/>
        <v>31</v>
      </c>
      <c r="B46" s="54" t="s">
        <v>117</v>
      </c>
      <c r="C46" s="14" t="s">
        <v>130</v>
      </c>
      <c r="D46" s="14" t="str">
        <f>'[2]POM 4 2023 BA PDF (2)'!$C$263</f>
        <v>Baguia</v>
      </c>
      <c r="E46" s="13">
        <v>7</v>
      </c>
      <c r="F46" s="55" t="s">
        <v>121</v>
      </c>
      <c r="G46" s="185" t="s">
        <v>49</v>
      </c>
      <c r="H46" s="185" t="s">
        <v>82</v>
      </c>
      <c r="I46" s="13" t="s">
        <v>33</v>
      </c>
      <c r="J46" s="13"/>
      <c r="K46" s="13"/>
      <c r="L46" s="13"/>
      <c r="M46" s="15">
        <v>1</v>
      </c>
      <c r="N46" s="16">
        <v>0</v>
      </c>
      <c r="O46" s="17"/>
      <c r="P46" s="17">
        <f>'[3]Progres Infras'!$E$23</f>
        <v>34270</v>
      </c>
      <c r="Q46" s="18">
        <v>0</v>
      </c>
      <c r="R46" s="19">
        <f t="shared" si="1"/>
        <v>34270</v>
      </c>
      <c r="S46" s="17">
        <v>0</v>
      </c>
      <c r="T46" s="20">
        <f t="shared" si="2"/>
        <v>0</v>
      </c>
      <c r="U46" s="21">
        <f>'[5]Siklu VII 2025'!$J$46</f>
        <v>0</v>
      </c>
      <c r="V46" s="22">
        <v>0</v>
      </c>
      <c r="W46" s="22">
        <v>0</v>
      </c>
      <c r="X46" s="62">
        <v>0</v>
      </c>
      <c r="Y46" s="62">
        <v>0</v>
      </c>
      <c r="Z46" s="62">
        <v>0</v>
      </c>
    </row>
    <row r="47" spans="1:26" ht="38.15" hidden="1" customHeight="1">
      <c r="A47" s="11">
        <f t="shared" si="3"/>
        <v>32</v>
      </c>
      <c r="B47" s="54" t="s">
        <v>117</v>
      </c>
      <c r="C47" s="14" t="s">
        <v>130</v>
      </c>
      <c r="D47" s="14" t="str">
        <f>'[2]POM 4 2023 BA PDF (2)'!$C$260</f>
        <v>Bualale</v>
      </c>
      <c r="E47" s="13">
        <v>7</v>
      </c>
      <c r="F47" s="55" t="s">
        <v>120</v>
      </c>
      <c r="G47" s="185" t="s">
        <v>58</v>
      </c>
      <c r="H47" s="185" t="s">
        <v>458</v>
      </c>
      <c r="I47" s="13" t="s">
        <v>44</v>
      </c>
      <c r="J47" s="13"/>
      <c r="K47" s="13"/>
      <c r="L47" s="13"/>
      <c r="M47" s="15">
        <v>1</v>
      </c>
      <c r="N47" s="16">
        <v>0</v>
      </c>
      <c r="O47" s="17"/>
      <c r="P47" s="17">
        <f>'[3]Progres Infras'!$E$24</f>
        <v>38047</v>
      </c>
      <c r="Q47" s="18">
        <v>0</v>
      </c>
      <c r="R47" s="19">
        <f t="shared" si="1"/>
        <v>38047</v>
      </c>
      <c r="S47" s="17">
        <v>0</v>
      </c>
      <c r="T47" s="20">
        <f t="shared" si="2"/>
        <v>0</v>
      </c>
      <c r="U47" s="21">
        <f>'[5]Siklu VII 2025'!$J$47</f>
        <v>0</v>
      </c>
      <c r="V47" s="22">
        <v>0</v>
      </c>
      <c r="W47" s="22">
        <v>0</v>
      </c>
      <c r="X47" s="62">
        <v>0</v>
      </c>
      <c r="Y47" s="62">
        <v>0</v>
      </c>
      <c r="Z47" s="62">
        <v>0</v>
      </c>
    </row>
    <row r="48" spans="1:26" ht="38.15" hidden="1" customHeight="1">
      <c r="A48" s="11">
        <f t="shared" si="3"/>
        <v>33</v>
      </c>
      <c r="B48" s="54" t="s">
        <v>117</v>
      </c>
      <c r="C48" s="14" t="s">
        <v>130</v>
      </c>
      <c r="D48" s="14" t="str">
        <f>'[2]POM 4 2023 BA PDF (2)'!$C$284</f>
        <v>Lacoliu</v>
      </c>
      <c r="E48" s="13">
        <v>7</v>
      </c>
      <c r="F48" s="55" t="s">
        <v>120</v>
      </c>
      <c r="G48" s="185" t="s">
        <v>31</v>
      </c>
      <c r="H48" s="185" t="s">
        <v>37</v>
      </c>
      <c r="I48" s="13" t="s">
        <v>44</v>
      </c>
      <c r="J48" s="13"/>
      <c r="K48" s="13"/>
      <c r="L48" s="13"/>
      <c r="M48" s="15">
        <v>1</v>
      </c>
      <c r="N48" s="16">
        <v>0</v>
      </c>
      <c r="O48" s="17"/>
      <c r="P48" s="17">
        <f>'[3]Progres Infras'!$E$30</f>
        <v>34270</v>
      </c>
      <c r="Q48" s="18">
        <v>0</v>
      </c>
      <c r="R48" s="19">
        <f t="shared" si="1"/>
        <v>34270</v>
      </c>
      <c r="S48" s="17">
        <v>0</v>
      </c>
      <c r="T48" s="20">
        <f t="shared" si="2"/>
        <v>0</v>
      </c>
      <c r="U48" s="21">
        <v>0.3</v>
      </c>
      <c r="V48" s="22">
        <v>0</v>
      </c>
      <c r="W48" s="22">
        <v>0</v>
      </c>
      <c r="X48" s="62">
        <v>0</v>
      </c>
      <c r="Y48" s="62">
        <v>0</v>
      </c>
      <c r="Z48" s="62">
        <v>0</v>
      </c>
    </row>
    <row r="49" spans="1:26" ht="38.15" hidden="1" customHeight="1">
      <c r="A49" s="11">
        <f t="shared" si="3"/>
        <v>34</v>
      </c>
      <c r="B49" s="54" t="s">
        <v>117</v>
      </c>
      <c r="C49" s="14" t="s">
        <v>130</v>
      </c>
      <c r="D49" s="14" t="str">
        <f>'[2]POM 4 2023 BA PDF (2)'!$C$272</f>
        <v>Letemumo</v>
      </c>
      <c r="E49" s="13">
        <v>7</v>
      </c>
      <c r="F49" s="55" t="s">
        <v>121</v>
      </c>
      <c r="G49" s="185" t="s">
        <v>49</v>
      </c>
      <c r="H49" s="185" t="s">
        <v>82</v>
      </c>
      <c r="I49" s="13" t="s">
        <v>33</v>
      </c>
      <c r="J49" s="13"/>
      <c r="K49" s="13"/>
      <c r="L49" s="13"/>
      <c r="M49" s="15">
        <v>1</v>
      </c>
      <c r="N49" s="16">
        <v>0</v>
      </c>
      <c r="O49" s="17"/>
      <c r="P49" s="17">
        <f>'[3]Progres Infras'!$E$29</f>
        <v>34270</v>
      </c>
      <c r="Q49" s="18">
        <v>0</v>
      </c>
      <c r="R49" s="19">
        <f t="shared" si="1"/>
        <v>34270</v>
      </c>
      <c r="S49" s="17">
        <v>0</v>
      </c>
      <c r="T49" s="20">
        <f t="shared" si="2"/>
        <v>0</v>
      </c>
      <c r="U49" s="21">
        <v>0.42</v>
      </c>
      <c r="V49" s="22">
        <v>0</v>
      </c>
      <c r="W49" s="22">
        <v>0</v>
      </c>
      <c r="X49" s="62">
        <v>0</v>
      </c>
      <c r="Y49" s="62">
        <v>0</v>
      </c>
      <c r="Z49" s="62">
        <v>0</v>
      </c>
    </row>
    <row r="50" spans="1:26" ht="38.15" hidden="1" customHeight="1">
      <c r="A50" s="11">
        <f t="shared" si="3"/>
        <v>35</v>
      </c>
      <c r="B50" s="54" t="s">
        <v>117</v>
      </c>
      <c r="C50" s="14" t="s">
        <v>130</v>
      </c>
      <c r="D50" s="14" t="s">
        <v>131</v>
      </c>
      <c r="E50" s="13">
        <v>7</v>
      </c>
      <c r="F50" s="55" t="s">
        <v>120</v>
      </c>
      <c r="G50" s="185" t="s">
        <v>31</v>
      </c>
      <c r="H50" s="185" t="s">
        <v>32</v>
      </c>
      <c r="I50" s="13" t="s">
        <v>44</v>
      </c>
      <c r="J50" s="13"/>
      <c r="K50" s="13"/>
      <c r="L50" s="13"/>
      <c r="M50" s="15">
        <v>1</v>
      </c>
      <c r="N50" s="16">
        <v>0</v>
      </c>
      <c r="O50" s="17"/>
      <c r="P50" s="17">
        <f>'[3]Progres Infras'!$E$31</f>
        <v>34270</v>
      </c>
      <c r="Q50" s="18">
        <v>0</v>
      </c>
      <c r="R50" s="19">
        <f t="shared" si="1"/>
        <v>34270</v>
      </c>
      <c r="S50" s="17">
        <v>0</v>
      </c>
      <c r="T50" s="20">
        <f t="shared" si="2"/>
        <v>0</v>
      </c>
      <c r="U50" s="21">
        <v>0.75</v>
      </c>
      <c r="V50" s="22">
        <v>0</v>
      </c>
      <c r="W50" s="22">
        <v>0</v>
      </c>
      <c r="X50" s="62">
        <v>0</v>
      </c>
      <c r="Y50" s="62">
        <v>0</v>
      </c>
      <c r="Z50" s="62">
        <v>0</v>
      </c>
    </row>
    <row r="51" spans="1:26" ht="38.15" hidden="1" customHeight="1">
      <c r="A51" s="11">
        <f t="shared" si="3"/>
        <v>36</v>
      </c>
      <c r="B51" s="199" t="s">
        <v>117</v>
      </c>
      <c r="C51" s="200" t="s">
        <v>130</v>
      </c>
      <c r="D51" s="200" t="str">
        <f>'[2]POM 4 2023 BA PDF (2)'!$C$299</f>
        <v>Uaitame</v>
      </c>
      <c r="E51" s="201">
        <v>7</v>
      </c>
      <c r="F51" s="202" t="s">
        <v>120</v>
      </c>
      <c r="G51" s="203" t="s">
        <v>31</v>
      </c>
      <c r="H51" s="203" t="s">
        <v>32</v>
      </c>
      <c r="I51" s="201" t="s">
        <v>33</v>
      </c>
      <c r="J51" s="201"/>
      <c r="K51" s="201"/>
      <c r="L51" s="201"/>
      <c r="M51" s="204">
        <v>1</v>
      </c>
      <c r="N51" s="205">
        <v>0</v>
      </c>
      <c r="O51" s="206"/>
      <c r="P51" s="206">
        <f>'[3]Progres Infras'!$E$34</f>
        <v>38047</v>
      </c>
      <c r="Q51" s="207">
        <v>0</v>
      </c>
      <c r="R51" s="208">
        <f t="shared" si="1"/>
        <v>38047</v>
      </c>
      <c r="S51" s="206">
        <v>0</v>
      </c>
      <c r="T51" s="209">
        <f t="shared" si="2"/>
        <v>0</v>
      </c>
      <c r="U51" s="210">
        <f>'[5]Siklu VII 2025'!$J$51</f>
        <v>0</v>
      </c>
      <c r="V51" s="211">
        <v>0</v>
      </c>
      <c r="W51" s="211">
        <v>0</v>
      </c>
      <c r="X51" s="212">
        <v>0</v>
      </c>
      <c r="Y51" s="212">
        <v>0</v>
      </c>
      <c r="Z51" s="212">
        <v>0</v>
      </c>
    </row>
    <row r="52" spans="1:26" ht="38.15" hidden="1" customHeight="1">
      <c r="A52" s="11">
        <f t="shared" si="3"/>
        <v>37</v>
      </c>
      <c r="B52" s="54" t="s">
        <v>117</v>
      </c>
      <c r="C52" s="14" t="s">
        <v>132</v>
      </c>
      <c r="D52" s="14" t="str">
        <f>'[2]POM 4 2023 BA PDF (2)'!$C$257</f>
        <v>Abo</v>
      </c>
      <c r="E52" s="13">
        <v>7</v>
      </c>
      <c r="F52" s="55" t="s">
        <v>120</v>
      </c>
      <c r="G52" s="185" t="s">
        <v>31</v>
      </c>
      <c r="H52" s="185" t="s">
        <v>37</v>
      </c>
      <c r="I52" s="13" t="s">
        <v>44</v>
      </c>
      <c r="J52" s="13"/>
      <c r="K52" s="13"/>
      <c r="L52" s="13"/>
      <c r="M52" s="15">
        <v>1</v>
      </c>
      <c r="N52" s="16">
        <v>0</v>
      </c>
      <c r="O52" s="17"/>
      <c r="P52" s="17">
        <f>'[3]Progres Infras'!$E$21</f>
        <v>34270</v>
      </c>
      <c r="Q52" s="18">
        <v>0</v>
      </c>
      <c r="R52" s="19">
        <f t="shared" si="1"/>
        <v>34270</v>
      </c>
      <c r="S52" s="17">
        <v>0</v>
      </c>
      <c r="T52" s="20">
        <f t="shared" si="2"/>
        <v>0</v>
      </c>
      <c r="U52" s="21">
        <v>0.2</v>
      </c>
      <c r="V52" s="22">
        <v>0</v>
      </c>
      <c r="W52" s="22">
        <v>0</v>
      </c>
      <c r="X52" s="62">
        <f>'[4]Tra. 2025'!$J$62</f>
        <v>10</v>
      </c>
      <c r="Y52" s="62">
        <v>0</v>
      </c>
      <c r="Z52" s="62">
        <v>0</v>
      </c>
    </row>
    <row r="53" spans="1:26" ht="38.15" hidden="1" customHeight="1">
      <c r="A53" s="11">
        <f t="shared" si="3"/>
        <v>38</v>
      </c>
      <c r="B53" s="54" t="s">
        <v>117</v>
      </c>
      <c r="C53" s="14" t="s">
        <v>132</v>
      </c>
      <c r="D53" s="14" t="str">
        <f>'[2]POM 4 2023 BA PDF (2)'!$C$278</f>
        <v>Laisor. De Baixo</v>
      </c>
      <c r="E53" s="13">
        <v>7</v>
      </c>
      <c r="F53" s="55" t="s">
        <v>120</v>
      </c>
      <c r="G53" s="185" t="s">
        <v>31</v>
      </c>
      <c r="H53" s="185" t="s">
        <v>37</v>
      </c>
      <c r="I53" s="13" t="s">
        <v>44</v>
      </c>
      <c r="J53" s="13"/>
      <c r="K53" s="13"/>
      <c r="L53" s="13"/>
      <c r="M53" s="15">
        <v>1</v>
      </c>
      <c r="N53" s="16">
        <v>0</v>
      </c>
      <c r="O53" s="17"/>
      <c r="P53" s="17">
        <f>'[3]Progres Infras'!$E$26</f>
        <v>34270</v>
      </c>
      <c r="Q53" s="18">
        <v>0</v>
      </c>
      <c r="R53" s="19">
        <f t="shared" si="1"/>
        <v>34270</v>
      </c>
      <c r="S53" s="17">
        <v>0</v>
      </c>
      <c r="T53" s="20">
        <f t="shared" si="2"/>
        <v>0</v>
      </c>
      <c r="U53" s="21">
        <v>0.5</v>
      </c>
      <c r="V53" s="22">
        <v>0</v>
      </c>
      <c r="W53" s="22">
        <v>0</v>
      </c>
      <c r="X53" s="62">
        <v>0</v>
      </c>
      <c r="Y53" s="62">
        <v>0</v>
      </c>
      <c r="Z53" s="62">
        <v>0</v>
      </c>
    </row>
    <row r="54" spans="1:26" ht="38.15" hidden="1" customHeight="1">
      <c r="A54" s="11">
        <f t="shared" si="3"/>
        <v>39</v>
      </c>
      <c r="B54" s="54" t="s">
        <v>117</v>
      </c>
      <c r="C54" s="14" t="s">
        <v>132</v>
      </c>
      <c r="D54" s="14" t="str">
        <f>'[2]POM 4 2023 BA PDF (2)'!$C$275</f>
        <v>Laisor. De Cima</v>
      </c>
      <c r="E54" s="13">
        <v>7</v>
      </c>
      <c r="F54" s="55" t="s">
        <v>133</v>
      </c>
      <c r="G54" s="185" t="s">
        <v>43</v>
      </c>
      <c r="H54" s="185" t="s">
        <v>134</v>
      </c>
      <c r="I54" s="13" t="s">
        <v>33</v>
      </c>
      <c r="J54" s="13"/>
      <c r="K54" s="13"/>
      <c r="L54" s="13"/>
      <c r="M54" s="15">
        <v>1</v>
      </c>
      <c r="N54" s="16">
        <v>0</v>
      </c>
      <c r="O54" s="17"/>
      <c r="P54" s="17">
        <f>'[3]Progres Infras'!$E$27</f>
        <v>34270</v>
      </c>
      <c r="Q54" s="18">
        <v>0</v>
      </c>
      <c r="R54" s="19">
        <f t="shared" si="1"/>
        <v>34270</v>
      </c>
      <c r="S54" s="17">
        <v>0</v>
      </c>
      <c r="T54" s="20">
        <f t="shared" si="2"/>
        <v>0</v>
      </c>
      <c r="U54" s="21">
        <v>0.2</v>
      </c>
      <c r="V54" s="22">
        <v>0</v>
      </c>
      <c r="W54" s="22">
        <v>0</v>
      </c>
      <c r="X54" s="62">
        <v>0</v>
      </c>
      <c r="Y54" s="62">
        <v>0</v>
      </c>
      <c r="Z54" s="62">
        <v>0</v>
      </c>
    </row>
    <row r="55" spans="1:26" ht="38.15" hidden="1" customHeight="1">
      <c r="A55" s="11">
        <f t="shared" si="3"/>
        <v>40</v>
      </c>
      <c r="B55" s="54" t="s">
        <v>117</v>
      </c>
      <c r="C55" s="14" t="s">
        <v>132</v>
      </c>
      <c r="D55" s="14" t="str">
        <f>'[2]POM 4 2023 BA PDF (2)'!$C$287</f>
        <v>Maluro</v>
      </c>
      <c r="E55" s="13">
        <v>7</v>
      </c>
      <c r="F55" s="55" t="s">
        <v>133</v>
      </c>
      <c r="G55" s="185" t="s">
        <v>43</v>
      </c>
      <c r="H55" s="185" t="s">
        <v>134</v>
      </c>
      <c r="I55" s="13" t="s">
        <v>33</v>
      </c>
      <c r="J55" s="13"/>
      <c r="K55" s="13"/>
      <c r="L55" s="13"/>
      <c r="M55" s="15">
        <v>1</v>
      </c>
      <c r="N55" s="16">
        <v>0</v>
      </c>
      <c r="O55" s="17"/>
      <c r="P55" s="17">
        <f>'[3]Progres Infras'!$E$32</f>
        <v>34270</v>
      </c>
      <c r="Q55" s="18">
        <v>0</v>
      </c>
      <c r="R55" s="19">
        <f t="shared" si="1"/>
        <v>34270</v>
      </c>
      <c r="S55" s="17">
        <v>0</v>
      </c>
      <c r="T55" s="20">
        <f t="shared" si="2"/>
        <v>0</v>
      </c>
      <c r="U55" s="21">
        <v>0.4</v>
      </c>
      <c r="V55" s="22">
        <v>0</v>
      </c>
      <c r="W55" s="22">
        <v>0</v>
      </c>
      <c r="X55" s="62">
        <v>0</v>
      </c>
      <c r="Y55" s="62">
        <v>0</v>
      </c>
      <c r="Z55" s="62">
        <v>0</v>
      </c>
    </row>
    <row r="56" spans="1:26" ht="38.15" hidden="1" customHeight="1">
      <c r="A56" s="11">
        <f t="shared" si="3"/>
        <v>41</v>
      </c>
      <c r="B56" s="54" t="s">
        <v>117</v>
      </c>
      <c r="C56" s="14" t="s">
        <v>132</v>
      </c>
      <c r="D56" s="14" t="str">
        <f>'[2]POM 4 2023 BA PDF (2)'!$C$296</f>
        <v>Lelalai</v>
      </c>
      <c r="E56" s="13">
        <v>7</v>
      </c>
      <c r="F56" s="55" t="s">
        <v>120</v>
      </c>
      <c r="G56" s="185" t="s">
        <v>31</v>
      </c>
      <c r="H56" s="185" t="s">
        <v>35</v>
      </c>
      <c r="I56" s="13" t="s">
        <v>33</v>
      </c>
      <c r="J56" s="13"/>
      <c r="K56" s="13"/>
      <c r="L56" s="13"/>
      <c r="M56" s="15">
        <v>1</v>
      </c>
      <c r="N56" s="16">
        <v>0</v>
      </c>
      <c r="O56" s="17"/>
      <c r="P56" s="17">
        <f>'[3]Progres Infras'!$E$28</f>
        <v>34270</v>
      </c>
      <c r="Q56" s="18">
        <v>0</v>
      </c>
      <c r="R56" s="19">
        <f t="shared" si="1"/>
        <v>34270</v>
      </c>
      <c r="S56" s="17">
        <v>0</v>
      </c>
      <c r="T56" s="20">
        <f t="shared" si="2"/>
        <v>0</v>
      </c>
      <c r="U56" s="21">
        <v>0.8</v>
      </c>
      <c r="V56" s="22">
        <v>0</v>
      </c>
      <c r="W56" s="22">
        <v>0</v>
      </c>
      <c r="X56" s="62">
        <v>0</v>
      </c>
      <c r="Y56" s="62">
        <v>0</v>
      </c>
      <c r="Z56" s="62">
        <v>0</v>
      </c>
    </row>
    <row r="57" spans="1:26" ht="38.15" hidden="1" customHeight="1">
      <c r="A57" s="11">
        <f t="shared" si="3"/>
        <v>42</v>
      </c>
      <c r="B57" s="54" t="s">
        <v>117</v>
      </c>
      <c r="C57" s="185" t="s">
        <v>135</v>
      </c>
      <c r="D57" s="14" t="str">
        <f>'[2]POM 4 2023 BA PDF (2)'!$C$266</f>
        <v>Afaca</v>
      </c>
      <c r="E57" s="13">
        <v>7</v>
      </c>
      <c r="F57" s="55" t="s">
        <v>120</v>
      </c>
      <c r="G57" s="185" t="s">
        <v>31</v>
      </c>
      <c r="H57" s="185" t="s">
        <v>37</v>
      </c>
      <c r="I57" s="13" t="s">
        <v>33</v>
      </c>
      <c r="J57" s="13"/>
      <c r="K57" s="13"/>
      <c r="L57" s="13"/>
      <c r="M57" s="15">
        <v>1</v>
      </c>
      <c r="N57" s="16">
        <v>0</v>
      </c>
      <c r="O57" s="17"/>
      <c r="P57" s="17">
        <f>'[3]Progres Infras'!$E$22</f>
        <v>34270</v>
      </c>
      <c r="Q57" s="18">
        <v>0</v>
      </c>
      <c r="R57" s="19">
        <f t="shared" si="1"/>
        <v>34270</v>
      </c>
      <c r="S57" s="17">
        <v>0</v>
      </c>
      <c r="T57" s="20">
        <f t="shared" si="2"/>
        <v>0</v>
      </c>
      <c r="U57" s="21">
        <v>0.1</v>
      </c>
      <c r="V57" s="22">
        <v>0</v>
      </c>
      <c r="W57" s="22">
        <v>0</v>
      </c>
      <c r="X57" s="62">
        <v>0</v>
      </c>
      <c r="Y57" s="62">
        <v>0</v>
      </c>
      <c r="Z57" s="62">
        <v>0</v>
      </c>
    </row>
    <row r="58" spans="1:26" ht="38.15" hidden="1" customHeight="1">
      <c r="A58" s="11">
        <f t="shared" si="3"/>
        <v>43</v>
      </c>
      <c r="B58" s="54" t="s">
        <v>117</v>
      </c>
      <c r="C58" s="185" t="s">
        <v>135</v>
      </c>
      <c r="D58" s="14" t="str">
        <f>'[2]POM 4 2023 BA PDF (2)'!$C$293</f>
        <v>Guruca</v>
      </c>
      <c r="E58" s="13">
        <v>7</v>
      </c>
      <c r="F58" s="55" t="s">
        <v>120</v>
      </c>
      <c r="G58" s="185" t="s">
        <v>31</v>
      </c>
      <c r="H58" s="185" t="s">
        <v>32</v>
      </c>
      <c r="I58" s="13" t="s">
        <v>44</v>
      </c>
      <c r="J58" s="13"/>
      <c r="K58" s="13"/>
      <c r="L58" s="13"/>
      <c r="M58" s="15">
        <v>1</v>
      </c>
      <c r="N58" s="16">
        <v>0</v>
      </c>
      <c r="O58" s="17"/>
      <c r="P58" s="17">
        <f>'[3]Progres Infras'!$E$25</f>
        <v>30743</v>
      </c>
      <c r="Q58" s="18">
        <v>0</v>
      </c>
      <c r="R58" s="19">
        <f t="shared" si="1"/>
        <v>30743</v>
      </c>
      <c r="S58" s="17">
        <v>0</v>
      </c>
      <c r="T58" s="20">
        <f t="shared" si="2"/>
        <v>0</v>
      </c>
      <c r="U58" s="21">
        <v>0.1</v>
      </c>
      <c r="V58" s="22">
        <v>0</v>
      </c>
      <c r="W58" s="22">
        <v>0</v>
      </c>
      <c r="X58" s="62">
        <v>0</v>
      </c>
      <c r="Y58" s="62">
        <v>0</v>
      </c>
      <c r="Z58" s="62">
        <v>0</v>
      </c>
    </row>
    <row r="59" spans="1:26" ht="38.15" hidden="1" customHeight="1">
      <c r="A59" s="11">
        <f t="shared" si="3"/>
        <v>44</v>
      </c>
      <c r="B59" s="54" t="s">
        <v>117</v>
      </c>
      <c r="C59" s="185" t="s">
        <v>135</v>
      </c>
      <c r="D59" s="14" t="str">
        <f>'[2]POM 4 2023 BA PDF (2)'!$C$281</f>
        <v>Namanei</v>
      </c>
      <c r="E59" s="13">
        <v>7</v>
      </c>
      <c r="F59" s="55" t="s">
        <v>120</v>
      </c>
      <c r="G59" s="185" t="s">
        <v>31</v>
      </c>
      <c r="H59" s="185" t="s">
        <v>32</v>
      </c>
      <c r="I59" s="13" t="s">
        <v>33</v>
      </c>
      <c r="J59" s="13"/>
      <c r="K59" s="13"/>
      <c r="L59" s="13"/>
      <c r="M59" s="15">
        <v>1</v>
      </c>
      <c r="N59" s="16">
        <v>0</v>
      </c>
      <c r="O59" s="17"/>
      <c r="P59" s="17">
        <f>'[3]Progres Infras'!$E$33</f>
        <v>34270</v>
      </c>
      <c r="Q59" s="18">
        <v>0</v>
      </c>
      <c r="R59" s="19">
        <f t="shared" si="1"/>
        <v>34270</v>
      </c>
      <c r="S59" s="17">
        <v>0</v>
      </c>
      <c r="T59" s="20">
        <f t="shared" si="2"/>
        <v>0</v>
      </c>
      <c r="U59" s="21">
        <v>0.33</v>
      </c>
      <c r="V59" s="22">
        <v>0</v>
      </c>
      <c r="W59" s="22">
        <v>0</v>
      </c>
      <c r="X59" s="62">
        <v>0</v>
      </c>
      <c r="Y59" s="62">
        <v>0</v>
      </c>
      <c r="Z59" s="62">
        <v>0</v>
      </c>
    </row>
    <row r="60" spans="1:26" ht="38.15" hidden="1" customHeight="1">
      <c r="A60" s="11">
        <f t="shared" si="3"/>
        <v>45</v>
      </c>
      <c r="B60" s="54" t="s">
        <v>117</v>
      </c>
      <c r="C60" s="14" t="s">
        <v>136</v>
      </c>
      <c r="D60" s="14" t="str">
        <f>'[2]POM 4 2023 BA PDF (2)'!$C$214</f>
        <v>Caicua</v>
      </c>
      <c r="E60" s="13">
        <v>7</v>
      </c>
      <c r="F60" s="55" t="s">
        <v>120</v>
      </c>
      <c r="G60" s="185" t="s">
        <v>31</v>
      </c>
      <c r="H60" s="185" t="s">
        <v>32</v>
      </c>
      <c r="I60" s="13" t="s">
        <v>33</v>
      </c>
      <c r="J60" s="13"/>
      <c r="K60" s="13"/>
      <c r="L60" s="13"/>
      <c r="M60" s="15">
        <v>1</v>
      </c>
      <c r="N60" s="16">
        <v>0</v>
      </c>
      <c r="O60" s="17"/>
      <c r="P60" s="17">
        <f>'[3]Progres Infras'!$E$59</f>
        <v>34270</v>
      </c>
      <c r="Q60" s="18">
        <v>0</v>
      </c>
      <c r="R60" s="19">
        <f t="shared" si="1"/>
        <v>34270</v>
      </c>
      <c r="S60" s="17">
        <v>0</v>
      </c>
      <c r="T60" s="20">
        <f t="shared" si="2"/>
        <v>0</v>
      </c>
      <c r="U60" s="21">
        <v>1</v>
      </c>
      <c r="V60" s="22">
        <v>1</v>
      </c>
      <c r="W60" s="22">
        <v>0</v>
      </c>
      <c r="X60" s="62">
        <f>'[4]Tra. 2025'!$J$72</f>
        <v>30</v>
      </c>
      <c r="Y60" s="62">
        <v>0</v>
      </c>
      <c r="Z60" s="62">
        <v>0</v>
      </c>
    </row>
    <row r="61" spans="1:26" ht="38.15" hidden="1" customHeight="1">
      <c r="A61" s="11">
        <f t="shared" si="3"/>
        <v>46</v>
      </c>
      <c r="B61" s="54" t="s">
        <v>117</v>
      </c>
      <c r="C61" s="14" t="s">
        <v>136</v>
      </c>
      <c r="D61" s="14" t="str">
        <f>'[2]POM 4 2023 BA PDF (2)'!$C$217</f>
        <v>Loilubu</v>
      </c>
      <c r="E61" s="13">
        <v>7</v>
      </c>
      <c r="F61" s="55" t="s">
        <v>121</v>
      </c>
      <c r="G61" s="185" t="s">
        <v>49</v>
      </c>
      <c r="H61" s="185" t="s">
        <v>82</v>
      </c>
      <c r="I61" s="13" t="s">
        <v>33</v>
      </c>
      <c r="J61" s="13"/>
      <c r="K61" s="13"/>
      <c r="L61" s="13"/>
      <c r="M61" s="15">
        <v>1</v>
      </c>
      <c r="N61" s="16">
        <v>0</v>
      </c>
      <c r="O61" s="17"/>
      <c r="P61" s="17">
        <f>'[3]Progres Infras'!$E$60</f>
        <v>30743</v>
      </c>
      <c r="Q61" s="18">
        <v>0</v>
      </c>
      <c r="R61" s="19">
        <f t="shared" si="1"/>
        <v>30743</v>
      </c>
      <c r="S61" s="17">
        <v>0</v>
      </c>
      <c r="T61" s="20">
        <f t="shared" si="2"/>
        <v>0</v>
      </c>
      <c r="U61" s="21">
        <v>0.15</v>
      </c>
      <c r="V61" s="22">
        <v>0</v>
      </c>
      <c r="W61" s="22">
        <v>0</v>
      </c>
      <c r="X61" s="62">
        <v>0</v>
      </c>
      <c r="Y61" s="62">
        <v>0</v>
      </c>
      <c r="Z61" s="62">
        <v>0</v>
      </c>
    </row>
    <row r="62" spans="1:26" ht="38.15" hidden="1" customHeight="1">
      <c r="A62" s="11">
        <f t="shared" si="3"/>
        <v>47</v>
      </c>
      <c r="B62" s="54" t="s">
        <v>117</v>
      </c>
      <c r="C62" s="14" t="s">
        <v>136</v>
      </c>
      <c r="D62" s="14" t="str">
        <f>'[2]POM 4 2023 BA PDF (2)'!$C$220</f>
        <v>OssoAla</v>
      </c>
      <c r="E62" s="13">
        <v>7</v>
      </c>
      <c r="F62" s="55" t="s">
        <v>120</v>
      </c>
      <c r="G62" s="185" t="s">
        <v>31</v>
      </c>
      <c r="H62" s="185" t="s">
        <v>32</v>
      </c>
      <c r="I62" s="13" t="s">
        <v>33</v>
      </c>
      <c r="J62" s="13"/>
      <c r="K62" s="13"/>
      <c r="L62" s="13"/>
      <c r="M62" s="15">
        <v>1</v>
      </c>
      <c r="N62" s="16">
        <v>0</v>
      </c>
      <c r="O62" s="17"/>
      <c r="P62" s="17">
        <f>'[3]Progres Infras'!$E$61</f>
        <v>30743</v>
      </c>
      <c r="Q62" s="18">
        <f>'[3]Progres Infras'!$H$61</f>
        <v>13039</v>
      </c>
      <c r="R62" s="19">
        <f t="shared" si="1"/>
        <v>17704</v>
      </c>
      <c r="S62" s="17">
        <v>0</v>
      </c>
      <c r="T62" s="20">
        <f t="shared" si="2"/>
        <v>0.42412907003220246</v>
      </c>
      <c r="U62" s="21">
        <v>1</v>
      </c>
      <c r="V62" s="22">
        <v>1</v>
      </c>
      <c r="W62" s="22">
        <v>0</v>
      </c>
      <c r="X62" s="62">
        <v>0</v>
      </c>
      <c r="Y62" s="62">
        <v>0</v>
      </c>
      <c r="Z62" s="62">
        <v>0</v>
      </c>
    </row>
    <row r="63" spans="1:26" ht="38.15" hidden="1" customHeight="1">
      <c r="A63" s="11">
        <f t="shared" si="3"/>
        <v>48</v>
      </c>
      <c r="B63" s="54" t="s">
        <v>117</v>
      </c>
      <c r="C63" s="14" t="s">
        <v>136</v>
      </c>
      <c r="D63" s="14" t="str">
        <f>'[2]POM 4 2023 BA PDF (2)'!$C$223</f>
        <v>Ostico</v>
      </c>
      <c r="E63" s="13">
        <v>7</v>
      </c>
      <c r="F63" s="55" t="s">
        <v>120</v>
      </c>
      <c r="G63" s="185" t="s">
        <v>31</v>
      </c>
      <c r="H63" s="185" t="s">
        <v>32</v>
      </c>
      <c r="I63" s="13" t="s">
        <v>44</v>
      </c>
      <c r="J63" s="13"/>
      <c r="K63" s="13"/>
      <c r="L63" s="13"/>
      <c r="M63" s="15">
        <v>1</v>
      </c>
      <c r="N63" s="16">
        <v>0</v>
      </c>
      <c r="O63" s="17"/>
      <c r="P63" s="17">
        <f>'[3]Progres Infras'!$E$62</f>
        <v>30743</v>
      </c>
      <c r="Q63" s="18">
        <v>0</v>
      </c>
      <c r="R63" s="19">
        <f t="shared" si="1"/>
        <v>30743</v>
      </c>
      <c r="S63" s="17">
        <v>0</v>
      </c>
      <c r="T63" s="20">
        <f t="shared" si="2"/>
        <v>0</v>
      </c>
      <c r="U63" s="21">
        <v>1</v>
      </c>
      <c r="V63" s="22">
        <v>0</v>
      </c>
      <c r="W63" s="22">
        <v>0</v>
      </c>
      <c r="X63" s="62">
        <v>0</v>
      </c>
      <c r="Y63" s="62">
        <v>0</v>
      </c>
      <c r="Z63" s="62">
        <v>0</v>
      </c>
    </row>
    <row r="64" spans="1:26" ht="38.15" hidden="1" customHeight="1">
      <c r="A64" s="11">
        <f t="shared" si="3"/>
        <v>49</v>
      </c>
      <c r="B64" s="54" t="s">
        <v>117</v>
      </c>
      <c r="C64" s="14" t="s">
        <v>136</v>
      </c>
      <c r="D64" s="14" t="str">
        <f>'[2]POM 4 2023 BA PDF (2)'!$C$226</f>
        <v>Uaigae</v>
      </c>
      <c r="E64" s="13">
        <v>7</v>
      </c>
      <c r="F64" s="55" t="s">
        <v>120</v>
      </c>
      <c r="G64" s="185" t="s">
        <v>31</v>
      </c>
      <c r="H64" s="185" t="s">
        <v>37</v>
      </c>
      <c r="I64" s="13" t="s">
        <v>33</v>
      </c>
      <c r="J64" s="13"/>
      <c r="K64" s="13"/>
      <c r="L64" s="13"/>
      <c r="M64" s="15">
        <v>1</v>
      </c>
      <c r="N64" s="16">
        <v>0</v>
      </c>
      <c r="O64" s="17"/>
      <c r="P64" s="17">
        <f>'[3]Progres Infras'!$E$63</f>
        <v>34270</v>
      </c>
      <c r="Q64" s="18">
        <f>'[3]Progres Infras'!$H$63</f>
        <v>5683.02</v>
      </c>
      <c r="R64" s="19">
        <f t="shared" si="1"/>
        <v>28586.98</v>
      </c>
      <c r="S64" s="17">
        <v>0</v>
      </c>
      <c r="T64" s="20">
        <f t="shared" si="2"/>
        <v>0.16583075576305809</v>
      </c>
      <c r="U64" s="21">
        <v>1</v>
      </c>
      <c r="V64" s="22">
        <v>1</v>
      </c>
      <c r="W64" s="22">
        <v>1</v>
      </c>
      <c r="X64" s="62">
        <f>'[4]Tra. 2025'!$J$76</f>
        <v>5</v>
      </c>
      <c r="Y64" s="62">
        <v>0</v>
      </c>
      <c r="Z64" s="62">
        <v>0</v>
      </c>
    </row>
    <row r="65" spans="1:26" ht="38.15" hidden="1" customHeight="1">
      <c r="A65" s="11">
        <f t="shared" si="3"/>
        <v>50</v>
      </c>
      <c r="B65" s="54" t="s">
        <v>117</v>
      </c>
      <c r="C65" s="14" t="s">
        <v>136</v>
      </c>
      <c r="D65" s="14" t="str">
        <f>'[2]POM 4 2023 BA PDF (2)'!$C$229</f>
        <v>Uatolari</v>
      </c>
      <c r="E65" s="13">
        <v>7</v>
      </c>
      <c r="F65" s="55" t="s">
        <v>120</v>
      </c>
      <c r="G65" s="185" t="s">
        <v>31</v>
      </c>
      <c r="H65" s="185" t="s">
        <v>32</v>
      </c>
      <c r="I65" s="13" t="s">
        <v>33</v>
      </c>
      <c r="J65" s="13"/>
      <c r="K65" s="13"/>
      <c r="L65" s="13"/>
      <c r="M65" s="15">
        <v>1</v>
      </c>
      <c r="N65" s="16">
        <v>0</v>
      </c>
      <c r="O65" s="17"/>
      <c r="P65" s="17">
        <f>'[3]Progres Infras'!$E$64</f>
        <v>30743</v>
      </c>
      <c r="Q65" s="18">
        <v>0</v>
      </c>
      <c r="R65" s="19">
        <f t="shared" si="1"/>
        <v>30743</v>
      </c>
      <c r="S65" s="17">
        <v>0</v>
      </c>
      <c r="T65" s="20">
        <f t="shared" si="2"/>
        <v>0</v>
      </c>
      <c r="U65" s="21">
        <v>0.75</v>
      </c>
      <c r="V65" s="22">
        <v>0</v>
      </c>
      <c r="W65" s="22">
        <v>0</v>
      </c>
      <c r="X65" s="62">
        <v>0</v>
      </c>
      <c r="Y65" s="62">
        <v>0</v>
      </c>
      <c r="Z65" s="62">
        <v>0</v>
      </c>
    </row>
    <row r="66" spans="1:26" ht="38.15" hidden="1" customHeight="1">
      <c r="A66" s="11">
        <f t="shared" si="3"/>
        <v>51</v>
      </c>
      <c r="B66" s="54" t="s">
        <v>117</v>
      </c>
      <c r="C66" s="14" t="s">
        <v>136</v>
      </c>
      <c r="D66" s="14" t="str">
        <f>'[2]POM 4 2023 BA PDF (2)'!$C$232</f>
        <v>Vemasse</v>
      </c>
      <c r="E66" s="13">
        <v>7</v>
      </c>
      <c r="F66" s="55" t="s">
        <v>120</v>
      </c>
      <c r="G66" s="185" t="s">
        <v>31</v>
      </c>
      <c r="H66" s="185" t="s">
        <v>137</v>
      </c>
      <c r="I66" s="13" t="s">
        <v>33</v>
      </c>
      <c r="J66" s="13"/>
      <c r="K66" s="13"/>
      <c r="L66" s="13"/>
      <c r="M66" s="15">
        <v>1</v>
      </c>
      <c r="N66" s="16">
        <v>0</v>
      </c>
      <c r="O66" s="17"/>
      <c r="P66" s="17">
        <f>'[3]Progres Infras'!$E$65</f>
        <v>41824</v>
      </c>
      <c r="Q66" s="18">
        <v>0</v>
      </c>
      <c r="R66" s="19">
        <f t="shared" si="1"/>
        <v>41824</v>
      </c>
      <c r="S66" s="17">
        <v>0</v>
      </c>
      <c r="T66" s="20">
        <f t="shared" si="2"/>
        <v>0</v>
      </c>
      <c r="U66" s="21">
        <v>1</v>
      </c>
      <c r="V66" s="22">
        <v>0</v>
      </c>
      <c r="W66" s="22">
        <v>0</v>
      </c>
      <c r="X66" s="62">
        <f>'[4]Tra. 2025'!$J$78</f>
        <v>21</v>
      </c>
      <c r="Y66" s="62">
        <v>0</v>
      </c>
      <c r="Z66" s="62">
        <v>0</v>
      </c>
    </row>
    <row r="67" spans="1:26" ht="38.15" hidden="1" customHeight="1">
      <c r="A67" s="11">
        <f t="shared" si="3"/>
        <v>52</v>
      </c>
      <c r="B67" s="54" t="s">
        <v>117</v>
      </c>
      <c r="C67" s="186" t="s">
        <v>138</v>
      </c>
      <c r="D67" s="14" t="str">
        <f>'[2]POM 4 2023 BA PDF (2)'!$C$166</f>
        <v>Badohoo</v>
      </c>
      <c r="E67" s="13">
        <v>7</v>
      </c>
      <c r="F67" s="55" t="s">
        <v>120</v>
      </c>
      <c r="G67" s="185" t="s">
        <v>31</v>
      </c>
      <c r="H67" s="185" t="s">
        <v>32</v>
      </c>
      <c r="I67" s="13" t="s">
        <v>44</v>
      </c>
      <c r="J67" s="13"/>
      <c r="K67" s="13"/>
      <c r="L67" s="13"/>
      <c r="M67" s="15">
        <v>1</v>
      </c>
      <c r="N67" s="16">
        <v>0</v>
      </c>
      <c r="O67" s="17"/>
      <c r="P67" s="17">
        <f>'[3]Progres Infras'!$E$67</f>
        <v>38047</v>
      </c>
      <c r="Q67" s="18">
        <v>0</v>
      </c>
      <c r="R67" s="19">
        <f t="shared" si="1"/>
        <v>38047</v>
      </c>
      <c r="S67" s="17">
        <v>0</v>
      </c>
      <c r="T67" s="20">
        <f t="shared" si="2"/>
        <v>0</v>
      </c>
      <c r="U67" s="21">
        <v>1</v>
      </c>
      <c r="V67" s="22">
        <v>0</v>
      </c>
      <c r="W67" s="22">
        <v>0</v>
      </c>
      <c r="X67" s="62">
        <v>0</v>
      </c>
      <c r="Y67" s="62">
        <v>0</v>
      </c>
      <c r="Z67" s="62">
        <v>0</v>
      </c>
    </row>
    <row r="68" spans="1:26" ht="38.15" hidden="1" customHeight="1">
      <c r="A68" s="11">
        <f t="shared" si="3"/>
        <v>53</v>
      </c>
      <c r="B68" s="54" t="s">
        <v>117</v>
      </c>
      <c r="C68" s="186" t="s">
        <v>138</v>
      </c>
      <c r="D68" s="14" t="str">
        <f>'[2]POM 4 2023 BA PDF (2)'!$C$187</f>
        <v>Bahamori</v>
      </c>
      <c r="E68" s="13">
        <v>7</v>
      </c>
      <c r="F68" s="55" t="s">
        <v>120</v>
      </c>
      <c r="G68" s="185" t="s">
        <v>31</v>
      </c>
      <c r="H68" s="185" t="s">
        <v>32</v>
      </c>
      <c r="I68" s="13" t="s">
        <v>44</v>
      </c>
      <c r="J68" s="13"/>
      <c r="K68" s="13"/>
      <c r="L68" s="13"/>
      <c r="M68" s="15">
        <v>1</v>
      </c>
      <c r="N68" s="16">
        <v>0</v>
      </c>
      <c r="O68" s="17"/>
      <c r="P68" s="17">
        <f>'[3]Progres Infras'!$E$68</f>
        <v>34520</v>
      </c>
      <c r="Q68" s="18">
        <v>0</v>
      </c>
      <c r="R68" s="19">
        <f t="shared" si="1"/>
        <v>34520</v>
      </c>
      <c r="S68" s="17">
        <v>0</v>
      </c>
      <c r="T68" s="20">
        <f t="shared" si="2"/>
        <v>0</v>
      </c>
      <c r="U68" s="21">
        <v>1</v>
      </c>
      <c r="V68" s="22">
        <v>0</v>
      </c>
      <c r="W68" s="22">
        <v>0</v>
      </c>
      <c r="X68" s="62">
        <f>'[4]Tra. 2025'!$J$81</f>
        <v>5</v>
      </c>
      <c r="Y68" s="62">
        <v>0</v>
      </c>
      <c r="Z68" s="62">
        <v>0</v>
      </c>
    </row>
    <row r="69" spans="1:26" ht="38.15" hidden="1" customHeight="1">
      <c r="A69" s="11">
        <f t="shared" si="3"/>
        <v>54</v>
      </c>
      <c r="B69" s="54" t="s">
        <v>117</v>
      </c>
      <c r="C69" s="186" t="s">
        <v>138</v>
      </c>
      <c r="D69" s="14" t="str">
        <f>'[2]POM 4 2023 BA PDF (2)'!$C$187</f>
        <v>Bahamori</v>
      </c>
      <c r="E69" s="13">
        <v>7</v>
      </c>
      <c r="F69" s="55" t="s">
        <v>121</v>
      </c>
      <c r="G69" s="185" t="s">
        <v>49</v>
      </c>
      <c r="H69" s="185" t="s">
        <v>139</v>
      </c>
      <c r="I69" s="13" t="s">
        <v>140</v>
      </c>
      <c r="J69" s="13"/>
      <c r="K69" s="13"/>
      <c r="L69" s="13"/>
      <c r="M69" s="15">
        <v>1</v>
      </c>
      <c r="N69" s="16">
        <v>0</v>
      </c>
      <c r="O69" s="17"/>
      <c r="P69" s="17">
        <f>'[3]Progres Infras'!$E$68</f>
        <v>34520</v>
      </c>
      <c r="Q69" s="18">
        <v>0</v>
      </c>
      <c r="R69" s="19">
        <f t="shared" si="1"/>
        <v>34520</v>
      </c>
      <c r="S69" s="17">
        <v>0</v>
      </c>
      <c r="T69" s="20">
        <f t="shared" si="2"/>
        <v>0</v>
      </c>
      <c r="U69" s="21">
        <v>1</v>
      </c>
      <c r="V69" s="22">
        <v>0</v>
      </c>
      <c r="W69" s="22">
        <v>0</v>
      </c>
      <c r="X69" s="62">
        <v>0</v>
      </c>
      <c r="Y69" s="62">
        <v>0</v>
      </c>
      <c r="Z69" s="62">
        <v>0</v>
      </c>
    </row>
    <row r="70" spans="1:26" ht="38.15" hidden="1" customHeight="1">
      <c r="A70" s="11">
        <f t="shared" si="3"/>
        <v>55</v>
      </c>
      <c r="B70" s="54" t="s">
        <v>117</v>
      </c>
      <c r="C70" s="186" t="s">
        <v>138</v>
      </c>
      <c r="D70" s="14" t="str">
        <f>'[2]POM 4 2023 BA PDF (2)'!$C$175</f>
        <v>Fatulia</v>
      </c>
      <c r="E70" s="13">
        <v>7</v>
      </c>
      <c r="F70" s="55" t="s">
        <v>120</v>
      </c>
      <c r="G70" s="185" t="s">
        <v>31</v>
      </c>
      <c r="H70" s="185" t="s">
        <v>32</v>
      </c>
      <c r="I70" s="13" t="s">
        <v>44</v>
      </c>
      <c r="J70" s="13"/>
      <c r="K70" s="13"/>
      <c r="L70" s="13"/>
      <c r="M70" s="15">
        <v>1</v>
      </c>
      <c r="N70" s="16">
        <v>0</v>
      </c>
      <c r="O70" s="17"/>
      <c r="P70" s="17">
        <f>'[3]Progres Infras'!$E$69</f>
        <v>38047</v>
      </c>
      <c r="Q70" s="18">
        <v>0</v>
      </c>
      <c r="R70" s="19">
        <f t="shared" si="1"/>
        <v>38047</v>
      </c>
      <c r="S70" s="17">
        <v>0</v>
      </c>
      <c r="T70" s="20">
        <f t="shared" si="2"/>
        <v>0</v>
      </c>
      <c r="U70" s="21">
        <v>1</v>
      </c>
      <c r="V70" s="22">
        <v>0</v>
      </c>
      <c r="W70" s="22">
        <v>0</v>
      </c>
      <c r="X70" s="62">
        <v>0</v>
      </c>
      <c r="Y70" s="62">
        <v>0</v>
      </c>
      <c r="Z70" s="62">
        <v>0</v>
      </c>
    </row>
    <row r="71" spans="1:26" ht="38.15" hidden="1" customHeight="1">
      <c r="A71" s="11">
        <f t="shared" si="3"/>
        <v>56</v>
      </c>
      <c r="B71" s="54" t="s">
        <v>117</v>
      </c>
      <c r="C71" s="186" t="s">
        <v>138</v>
      </c>
      <c r="D71" s="14" t="str">
        <f>'[2]POM 4 2023 BA PDF (2)'!$C$181</f>
        <v>Uailaha</v>
      </c>
      <c r="E71" s="13">
        <v>7</v>
      </c>
      <c r="F71" s="55" t="s">
        <v>120</v>
      </c>
      <c r="G71" s="185" t="s">
        <v>31</v>
      </c>
      <c r="H71" s="185" t="s">
        <v>32</v>
      </c>
      <c r="I71" s="13" t="s">
        <v>44</v>
      </c>
      <c r="J71" s="13"/>
      <c r="K71" s="13"/>
      <c r="L71" s="13"/>
      <c r="M71" s="15">
        <v>1</v>
      </c>
      <c r="N71" s="16">
        <v>0</v>
      </c>
      <c r="O71" s="17"/>
      <c r="P71" s="17">
        <f>'[3]Progres Infras'!$E$70</f>
        <v>38047</v>
      </c>
      <c r="Q71" s="18">
        <v>0</v>
      </c>
      <c r="R71" s="19">
        <f t="shared" si="1"/>
        <v>38047</v>
      </c>
      <c r="S71" s="17">
        <v>0</v>
      </c>
      <c r="T71" s="20">
        <f t="shared" si="2"/>
        <v>0</v>
      </c>
      <c r="U71" s="21">
        <v>1</v>
      </c>
      <c r="V71" s="22">
        <v>1</v>
      </c>
      <c r="W71" s="22">
        <v>0</v>
      </c>
      <c r="X71" s="62">
        <v>0</v>
      </c>
      <c r="Y71" s="62">
        <v>0</v>
      </c>
      <c r="Z71" s="62">
        <v>0</v>
      </c>
    </row>
    <row r="72" spans="1:26" ht="38.15" hidden="1" customHeight="1">
      <c r="A72" s="11">
        <f t="shared" si="3"/>
        <v>57</v>
      </c>
      <c r="B72" s="54" t="s">
        <v>117</v>
      </c>
      <c r="C72" s="186" t="s">
        <v>138</v>
      </c>
      <c r="D72" s="14" t="str">
        <f>'[2]POM 4 2023 BA PDF (2)'!$C$178</f>
        <v>Uaioli</v>
      </c>
      <c r="E72" s="13">
        <v>7</v>
      </c>
      <c r="F72" s="55" t="s">
        <v>120</v>
      </c>
      <c r="G72" s="185" t="s">
        <v>31</v>
      </c>
      <c r="H72" s="185" t="s">
        <v>32</v>
      </c>
      <c r="I72" s="13" t="s">
        <v>33</v>
      </c>
      <c r="J72" s="13"/>
      <c r="K72" s="13"/>
      <c r="L72" s="13"/>
      <c r="M72" s="15">
        <v>1</v>
      </c>
      <c r="N72" s="16">
        <v>0</v>
      </c>
      <c r="O72" s="17"/>
      <c r="P72" s="17">
        <f>'[3]Progres Infras'!$E$71</f>
        <v>34270</v>
      </c>
      <c r="Q72" s="18">
        <v>0</v>
      </c>
      <c r="R72" s="19">
        <f t="shared" si="1"/>
        <v>34270</v>
      </c>
      <c r="S72" s="17">
        <v>0</v>
      </c>
      <c r="T72" s="20">
        <f t="shared" si="2"/>
        <v>0</v>
      </c>
      <c r="U72" s="21">
        <v>1</v>
      </c>
      <c r="V72" s="22">
        <v>1</v>
      </c>
      <c r="W72" s="22">
        <v>0</v>
      </c>
      <c r="X72" s="62">
        <f>'[4]Tra. 2025'!$J$85</f>
        <v>4</v>
      </c>
      <c r="Y72" s="62">
        <v>0</v>
      </c>
      <c r="Z72" s="62">
        <v>0</v>
      </c>
    </row>
    <row r="73" spans="1:26" ht="38.15" hidden="1" customHeight="1">
      <c r="A73" s="11">
        <f t="shared" si="3"/>
        <v>58</v>
      </c>
      <c r="B73" s="54" t="s">
        <v>117</v>
      </c>
      <c r="C73" s="186" t="s">
        <v>138</v>
      </c>
      <c r="D73" s="14" t="str">
        <f>'[2]POM 4 2023 BA PDF (2)'!$C$184</f>
        <v>Uatohaco</v>
      </c>
      <c r="E73" s="13">
        <v>7</v>
      </c>
      <c r="F73" s="55" t="s">
        <v>121</v>
      </c>
      <c r="G73" s="185" t="s">
        <v>49</v>
      </c>
      <c r="H73" s="185" t="s">
        <v>50</v>
      </c>
      <c r="I73" s="13" t="s">
        <v>33</v>
      </c>
      <c r="J73" s="13"/>
      <c r="K73" s="13"/>
      <c r="L73" s="13"/>
      <c r="M73" s="15">
        <v>1</v>
      </c>
      <c r="N73" s="16">
        <v>0</v>
      </c>
      <c r="O73" s="17"/>
      <c r="P73" s="17">
        <f>'[3]Progres Infras'!$E$72</f>
        <v>38047</v>
      </c>
      <c r="Q73" s="18">
        <v>0</v>
      </c>
      <c r="R73" s="19">
        <f t="shared" si="1"/>
        <v>38047</v>
      </c>
      <c r="S73" s="17">
        <v>0</v>
      </c>
      <c r="T73" s="20">
        <f t="shared" si="2"/>
        <v>0</v>
      </c>
      <c r="U73" s="21">
        <v>0.86</v>
      </c>
      <c r="V73" s="22">
        <v>1</v>
      </c>
      <c r="W73" s="22">
        <v>0</v>
      </c>
      <c r="X73" s="62">
        <f>'[4]Tra. 2025'!$J$86</f>
        <v>35</v>
      </c>
      <c r="Y73" s="62">
        <f>'[4]Tra. 2025'!$K$86</f>
        <v>30</v>
      </c>
      <c r="Z73" s="62">
        <v>0</v>
      </c>
    </row>
    <row r="74" spans="1:26" ht="38.15" hidden="1" customHeight="1">
      <c r="A74" s="11">
        <f t="shared" si="3"/>
        <v>59</v>
      </c>
      <c r="B74" s="54" t="s">
        <v>117</v>
      </c>
      <c r="C74" s="186" t="s">
        <v>138</v>
      </c>
      <c r="D74" s="14" t="str">
        <f>'[2]POM 4 2023 BA PDF (2)'!$C$172</f>
        <v>Uma Ana Ico</v>
      </c>
      <c r="E74" s="13">
        <v>7</v>
      </c>
      <c r="F74" s="55" t="s">
        <v>133</v>
      </c>
      <c r="G74" s="185" t="s">
        <v>43</v>
      </c>
      <c r="H74" s="185" t="s">
        <v>134</v>
      </c>
      <c r="I74" s="13" t="s">
        <v>33</v>
      </c>
      <c r="J74" s="13"/>
      <c r="K74" s="13"/>
      <c r="L74" s="13"/>
      <c r="M74" s="15">
        <v>1</v>
      </c>
      <c r="N74" s="16">
        <v>0</v>
      </c>
      <c r="O74" s="17"/>
      <c r="P74" s="17">
        <f>'[3]Progres Infras'!$E$73</f>
        <v>34270</v>
      </c>
      <c r="Q74" s="18">
        <v>0</v>
      </c>
      <c r="R74" s="19">
        <f t="shared" si="1"/>
        <v>34270</v>
      </c>
      <c r="S74" s="17">
        <v>0</v>
      </c>
      <c r="T74" s="20">
        <f t="shared" si="2"/>
        <v>0</v>
      </c>
      <c r="U74" s="21">
        <v>1</v>
      </c>
      <c r="V74" s="22">
        <v>1</v>
      </c>
      <c r="W74" s="22">
        <v>0</v>
      </c>
      <c r="X74" s="62">
        <f>'[4]Tra. 2025'!$J$87</f>
        <v>20</v>
      </c>
      <c r="Y74" s="62">
        <v>0</v>
      </c>
      <c r="Z74" s="62">
        <v>0</v>
      </c>
    </row>
    <row r="75" spans="1:26" ht="38.15" hidden="1" customHeight="1">
      <c r="A75" s="11">
        <f t="shared" si="3"/>
        <v>60</v>
      </c>
      <c r="B75" s="54" t="s">
        <v>117</v>
      </c>
      <c r="C75" s="186" t="s">
        <v>138</v>
      </c>
      <c r="D75" s="14" t="str">
        <f>'[2]POM 4 2023 BA PDF (2)'!$C$169</f>
        <v>Uma Ana Ulo</v>
      </c>
      <c r="E75" s="13">
        <v>7</v>
      </c>
      <c r="F75" s="55" t="s">
        <v>120</v>
      </c>
      <c r="G75" s="185" t="s">
        <v>31</v>
      </c>
      <c r="H75" s="185" t="s">
        <v>32</v>
      </c>
      <c r="I75" s="13" t="s">
        <v>44</v>
      </c>
      <c r="J75" s="13"/>
      <c r="K75" s="13"/>
      <c r="L75" s="13"/>
      <c r="M75" s="15">
        <v>1</v>
      </c>
      <c r="N75" s="16">
        <v>0</v>
      </c>
      <c r="O75" s="17"/>
      <c r="P75" s="17">
        <f>'[3]Progres Infras'!$E$74</f>
        <v>34520</v>
      </c>
      <c r="Q75" s="18">
        <v>0</v>
      </c>
      <c r="R75" s="19">
        <f t="shared" si="1"/>
        <v>34520</v>
      </c>
      <c r="S75" s="17">
        <v>0</v>
      </c>
      <c r="T75" s="20">
        <f t="shared" si="2"/>
        <v>0</v>
      </c>
      <c r="U75" s="21">
        <v>1</v>
      </c>
      <c r="V75" s="22">
        <v>0</v>
      </c>
      <c r="W75" s="22">
        <v>0</v>
      </c>
      <c r="X75" s="62">
        <f>'[4]Tra. 2025'!$J$88</f>
        <v>4</v>
      </c>
      <c r="Y75" s="62">
        <v>0</v>
      </c>
      <c r="Z75" s="62">
        <v>0</v>
      </c>
    </row>
    <row r="76" spans="1:26" s="192" customFormat="1" ht="39.75" hidden="1" customHeight="1">
      <c r="A76" s="213" t="s">
        <v>117</v>
      </c>
      <c r="B76" s="213"/>
      <c r="C76" s="214"/>
      <c r="D76" s="215" cm="1">
        <f t="array" ref="D76">SUM(1/COUNTIF(D16:D75,D16:D75))</f>
        <v>57</v>
      </c>
      <c r="E76" s="215"/>
      <c r="F76" s="215"/>
      <c r="G76" s="216"/>
      <c r="H76" s="215"/>
      <c r="I76" s="215"/>
      <c r="J76" s="215"/>
      <c r="K76" s="215"/>
      <c r="L76" s="215"/>
      <c r="M76" s="217">
        <f>SUM(M16:M75)</f>
        <v>60</v>
      </c>
      <c r="N76" s="218">
        <f>SUM(N16:N75)</f>
        <v>478857</v>
      </c>
      <c r="O76" s="218">
        <f>SUM(O16:O75)</f>
        <v>0</v>
      </c>
      <c r="P76" s="218">
        <f t="shared" ref="P76" si="4">SUM(N76+O76)</f>
        <v>478857</v>
      </c>
      <c r="Q76" s="219">
        <f>SUM(Q16:Q75)</f>
        <v>91264.320000000007</v>
      </c>
      <c r="R76" s="218">
        <f>SUM(R16:R75)</f>
        <v>2022667.68</v>
      </c>
      <c r="S76" s="218">
        <f>SUM(S16:S75)</f>
        <v>0</v>
      </c>
      <c r="T76" s="220">
        <f t="shared" si="2"/>
        <v>0.19058783728754097</v>
      </c>
      <c r="U76" s="222">
        <f>AVERAGE(U16:U75)</f>
        <v>0.61910666666666669</v>
      </c>
      <c r="V76" s="221">
        <f>SUM(V16:V75)</f>
        <v>11</v>
      </c>
      <c r="W76" s="221">
        <f>SUM(W16:W75)</f>
        <v>2</v>
      </c>
      <c r="X76" s="221">
        <f>SUM(X16:X75)</f>
        <v>248</v>
      </c>
      <c r="Y76" s="221">
        <f>SUM(Y16:Y75)</f>
        <v>43</v>
      </c>
      <c r="Z76" s="221">
        <f>SUM(Z16:Z75)</f>
        <v>0</v>
      </c>
    </row>
    <row r="77" spans="1:26" hidden="1"/>
    <row r="78" spans="1:26" hidden="1"/>
    <row r="79" spans="1:26" ht="21.75" customHeight="1"/>
    <row r="80" spans="1:26" ht="38.15" customHeight="1">
      <c r="A80" s="11">
        <v>1</v>
      </c>
      <c r="B80" s="54" t="s">
        <v>117</v>
      </c>
      <c r="C80" s="14" t="s">
        <v>118</v>
      </c>
      <c r="D80" s="14" t="str">
        <f>'[2]POM 4 2023 BA PDF (2)'!$C$36</f>
        <v>Afaloicai</v>
      </c>
      <c r="E80" s="13">
        <v>7</v>
      </c>
      <c r="F80" s="55" t="s">
        <v>119</v>
      </c>
      <c r="G80" s="185" t="s">
        <v>69</v>
      </c>
      <c r="H80" s="185" t="s">
        <v>70</v>
      </c>
      <c r="I80" s="13" t="s">
        <v>33</v>
      </c>
      <c r="J80" s="266"/>
      <c r="K80" s="266">
        <v>1</v>
      </c>
      <c r="L80" s="265"/>
      <c r="M80" s="15">
        <f>J80+K80+L80</f>
        <v>1</v>
      </c>
      <c r="N80" s="16">
        <f>'[3]Progres Infras'!$E$48</f>
        <v>37797</v>
      </c>
      <c r="O80" s="17"/>
      <c r="P80" s="17">
        <f t="shared" ref="P80" si="5">N80+O80</f>
        <v>37797</v>
      </c>
      <c r="Q80" s="18">
        <v>0</v>
      </c>
      <c r="R80" s="19">
        <f t="shared" ref="R80" si="6">P80-Q80</f>
        <v>37797</v>
      </c>
      <c r="S80" s="17">
        <v>0</v>
      </c>
      <c r="T80" s="20">
        <f t="shared" ref="T80" si="7">Q80/P80</f>
        <v>0</v>
      </c>
      <c r="U80" s="21">
        <f>'SIKLUS-7'!R79</f>
        <v>0.85</v>
      </c>
      <c r="V80" s="340">
        <f>'SIKLUS-7'!S79</f>
        <v>0</v>
      </c>
      <c r="W80" s="340">
        <f>'SIKLUS-7'!T79</f>
        <v>0</v>
      </c>
      <c r="X80" s="340">
        <f>'SIKLUS-7'!U79</f>
        <v>0</v>
      </c>
      <c r="Y80" s="340">
        <f>'SIKLUS-7'!V79</f>
        <v>0</v>
      </c>
      <c r="Z80" s="340">
        <f>'SIKLUS-7'!W79</f>
        <v>0</v>
      </c>
    </row>
    <row r="81" spans="1:26" s="297" customFormat="1" ht="38.15" customHeight="1">
      <c r="A81" s="306"/>
      <c r="B81" s="307"/>
      <c r="C81" s="308"/>
      <c r="D81" s="308"/>
      <c r="E81" s="309"/>
      <c r="F81" s="310"/>
      <c r="G81" s="311"/>
      <c r="H81" s="311"/>
      <c r="I81" s="309"/>
      <c r="J81" s="338">
        <f>SUM(J80)</f>
        <v>0</v>
      </c>
      <c r="K81" s="338">
        <f>SUM(K80)</f>
        <v>1</v>
      </c>
      <c r="L81" s="338">
        <f t="shared" ref="L81:M81" si="8">SUM(L80)</f>
        <v>0</v>
      </c>
      <c r="M81" s="338">
        <f t="shared" si="8"/>
        <v>1</v>
      </c>
      <c r="N81" s="312"/>
      <c r="O81" s="313"/>
      <c r="P81" s="313"/>
      <c r="Q81" s="314"/>
      <c r="R81" s="315"/>
      <c r="S81" s="313"/>
      <c r="T81" s="316"/>
      <c r="U81" s="317">
        <f>AVERAGE(U80)</f>
        <v>0.85</v>
      </c>
      <c r="V81" s="338">
        <f t="shared" ref="V81" si="9">SUM(V80)</f>
        <v>0</v>
      </c>
      <c r="W81" s="338">
        <f t="shared" ref="W81" si="10">SUM(W80)</f>
        <v>0</v>
      </c>
      <c r="X81" s="338">
        <f t="shared" ref="X81" si="11">SUM(X80)</f>
        <v>0</v>
      </c>
      <c r="Y81" s="338">
        <f t="shared" ref="Y81" si="12">SUM(Y80)</f>
        <v>0</v>
      </c>
      <c r="Z81" s="338">
        <f t="shared" ref="Z81" si="13">SUM(Z80)</f>
        <v>0</v>
      </c>
    </row>
    <row r="82" spans="1:26" ht="38.15" customHeight="1">
      <c r="A82" s="11">
        <f>A80+1</f>
        <v>2</v>
      </c>
      <c r="B82" s="54" t="s">
        <v>117</v>
      </c>
      <c r="C82" s="14" t="s">
        <v>118</v>
      </c>
      <c r="D82" s="14" t="s">
        <v>540</v>
      </c>
      <c r="E82" s="13">
        <v>7</v>
      </c>
      <c r="F82" s="55" t="s">
        <v>121</v>
      </c>
      <c r="G82" s="185" t="s">
        <v>49</v>
      </c>
      <c r="H82" s="185" t="s">
        <v>50</v>
      </c>
      <c r="I82" s="13" t="s">
        <v>44</v>
      </c>
      <c r="J82" s="266"/>
      <c r="K82" s="266">
        <v>1</v>
      </c>
      <c r="L82" s="265"/>
      <c r="M82" s="15">
        <f t="shared" ref="M82:M89" si="14">J82+K82+L82</f>
        <v>1</v>
      </c>
      <c r="N82" s="16">
        <v>37651</v>
      </c>
      <c r="O82" s="17"/>
      <c r="P82" s="17">
        <v>37651</v>
      </c>
      <c r="Q82" s="18">
        <v>0</v>
      </c>
      <c r="R82" s="19">
        <v>37651</v>
      </c>
      <c r="S82" s="17">
        <v>0</v>
      </c>
      <c r="T82" s="20">
        <v>0</v>
      </c>
      <c r="U82" s="21">
        <f>'SIKLUS-7'!R82</f>
        <v>1</v>
      </c>
      <c r="V82" s="340">
        <f>'SIKLUS-7'!S82</f>
        <v>0</v>
      </c>
      <c r="W82" s="340">
        <f>'SIKLUS-7'!T82</f>
        <v>0</v>
      </c>
      <c r="X82" s="340">
        <f>'SIKLUS-7'!U82</f>
        <v>0</v>
      </c>
      <c r="Y82" s="340">
        <f>'SIKLUS-7'!V82</f>
        <v>0</v>
      </c>
      <c r="Z82" s="340">
        <f>'SIKLUS-7'!W82</f>
        <v>0</v>
      </c>
    </row>
    <row r="83" spans="1:26" ht="38.15" customHeight="1">
      <c r="A83" s="11">
        <f t="shared" ref="A83:A144" si="15">A82+1</f>
        <v>3</v>
      </c>
      <c r="B83" s="54" t="s">
        <v>117</v>
      </c>
      <c r="C83" s="14" t="s">
        <v>118</v>
      </c>
      <c r="D83" s="14" t="s">
        <v>128</v>
      </c>
      <c r="E83" s="13">
        <v>7</v>
      </c>
      <c r="F83" s="55" t="s">
        <v>121</v>
      </c>
      <c r="G83" s="185" t="s">
        <v>31</v>
      </c>
      <c r="H83" s="185" t="s">
        <v>32</v>
      </c>
      <c r="I83" s="13" t="s">
        <v>33</v>
      </c>
      <c r="J83" s="266">
        <v>1</v>
      </c>
      <c r="K83" s="266"/>
      <c r="L83" s="265"/>
      <c r="M83" s="15">
        <f t="shared" si="14"/>
        <v>1</v>
      </c>
      <c r="N83" s="16">
        <v>34270</v>
      </c>
      <c r="O83" s="17"/>
      <c r="P83" s="17">
        <v>34270</v>
      </c>
      <c r="Q83" s="18">
        <v>0</v>
      </c>
      <c r="R83" s="19">
        <v>34270</v>
      </c>
      <c r="S83" s="17">
        <v>0</v>
      </c>
      <c r="T83" s="20">
        <v>0</v>
      </c>
      <c r="U83" s="21">
        <f>'SIKLUS-7'!R87</f>
        <v>1</v>
      </c>
      <c r="V83" s="340">
        <f>'SIKLUS-7'!S87</f>
        <v>0</v>
      </c>
      <c r="W83" s="340">
        <f>'SIKLUS-7'!T87</f>
        <v>0</v>
      </c>
      <c r="X83" s="340">
        <f>'SIKLUS-7'!U87</f>
        <v>0</v>
      </c>
      <c r="Y83" s="340">
        <f>'SIKLUS-7'!V87</f>
        <v>0</v>
      </c>
      <c r="Z83" s="340">
        <f>'SIKLUS-7'!W87</f>
        <v>0</v>
      </c>
    </row>
    <row r="84" spans="1:26" ht="38.15" customHeight="1">
      <c r="A84" s="11">
        <f t="shared" si="15"/>
        <v>4</v>
      </c>
      <c r="B84" s="54" t="s">
        <v>117</v>
      </c>
      <c r="C84" s="14" t="s">
        <v>129</v>
      </c>
      <c r="D84" s="14" t="s">
        <v>541</v>
      </c>
      <c r="E84" s="13">
        <v>7</v>
      </c>
      <c r="F84" s="55" t="s">
        <v>121</v>
      </c>
      <c r="G84" s="185" t="s">
        <v>49</v>
      </c>
      <c r="H84" s="185" t="s">
        <v>82</v>
      </c>
      <c r="I84" s="13" t="s">
        <v>44</v>
      </c>
      <c r="J84" s="266">
        <v>1</v>
      </c>
      <c r="K84" s="266"/>
      <c r="L84" s="265"/>
      <c r="M84" s="15">
        <f t="shared" si="14"/>
        <v>1</v>
      </c>
      <c r="N84" s="16">
        <v>0</v>
      </c>
      <c r="O84" s="17"/>
      <c r="P84" s="17">
        <v>34520</v>
      </c>
      <c r="Q84" s="18">
        <v>0</v>
      </c>
      <c r="R84" s="19">
        <v>34520</v>
      </c>
      <c r="S84" s="17">
        <v>0</v>
      </c>
      <c r="T84" s="20">
        <v>0</v>
      </c>
      <c r="U84" s="21">
        <f>'SIKLUS-7'!R108</f>
        <v>1</v>
      </c>
      <c r="V84" s="340">
        <f>'SIKLUS-7'!S108</f>
        <v>0</v>
      </c>
      <c r="W84" s="340">
        <f>'SIKLUS-7'!T108</f>
        <v>0</v>
      </c>
      <c r="X84" s="340">
        <f>'SIKLUS-7'!U108</f>
        <v>9</v>
      </c>
      <c r="Y84" s="340">
        <f>'SIKLUS-7'!V108</f>
        <v>0</v>
      </c>
      <c r="Z84" s="340">
        <f>'SIKLUS-7'!W108</f>
        <v>0</v>
      </c>
    </row>
    <row r="85" spans="1:26" ht="38.15" customHeight="1">
      <c r="A85" s="11">
        <f t="shared" si="15"/>
        <v>5</v>
      </c>
      <c r="B85" s="54" t="s">
        <v>117</v>
      </c>
      <c r="C85" s="14" t="s">
        <v>130</v>
      </c>
      <c r="D85" s="14" t="s">
        <v>118</v>
      </c>
      <c r="E85" s="13">
        <v>7</v>
      </c>
      <c r="F85" s="55" t="s">
        <v>121</v>
      </c>
      <c r="G85" s="185" t="s">
        <v>49</v>
      </c>
      <c r="H85" s="185" t="s">
        <v>82</v>
      </c>
      <c r="I85" s="13" t="s">
        <v>33</v>
      </c>
      <c r="J85" s="266"/>
      <c r="K85" s="266">
        <v>1</v>
      </c>
      <c r="L85" s="265"/>
      <c r="M85" s="15">
        <f t="shared" si="14"/>
        <v>1</v>
      </c>
      <c r="N85" s="16">
        <v>0</v>
      </c>
      <c r="O85" s="17"/>
      <c r="P85" s="17">
        <v>34270</v>
      </c>
      <c r="Q85" s="18">
        <v>0</v>
      </c>
      <c r="R85" s="19">
        <v>34270</v>
      </c>
      <c r="S85" s="17">
        <v>0</v>
      </c>
      <c r="T85" s="20">
        <v>0</v>
      </c>
      <c r="U85" s="21">
        <f>'SIKLUS-7'!R110</f>
        <v>0.95</v>
      </c>
      <c r="V85" s="340">
        <f>'SIKLUS-7'!S110</f>
        <v>0</v>
      </c>
      <c r="W85" s="340">
        <f>'SIKLUS-7'!T110</f>
        <v>0</v>
      </c>
      <c r="X85" s="340">
        <f>'SIKLUS-7'!U110</f>
        <v>0</v>
      </c>
      <c r="Y85" s="340">
        <f>'SIKLUS-7'!V110</f>
        <v>0</v>
      </c>
      <c r="Z85" s="340">
        <f>'SIKLUS-7'!W110</f>
        <v>0</v>
      </c>
    </row>
    <row r="86" spans="1:26" ht="38.15" customHeight="1">
      <c r="A86" s="11">
        <f t="shared" si="15"/>
        <v>6</v>
      </c>
      <c r="B86" s="54" t="s">
        <v>117</v>
      </c>
      <c r="C86" s="14" t="s">
        <v>130</v>
      </c>
      <c r="D86" s="14" t="s">
        <v>542</v>
      </c>
      <c r="E86" s="13">
        <v>7</v>
      </c>
      <c r="F86" s="55" t="s">
        <v>121</v>
      </c>
      <c r="G86" s="185" t="s">
        <v>49</v>
      </c>
      <c r="H86" s="185" t="s">
        <v>82</v>
      </c>
      <c r="I86" s="13" t="s">
        <v>33</v>
      </c>
      <c r="J86" s="266"/>
      <c r="K86" s="266">
        <v>1</v>
      </c>
      <c r="L86" s="265"/>
      <c r="M86" s="15">
        <f t="shared" si="14"/>
        <v>1</v>
      </c>
      <c r="N86" s="16">
        <v>0</v>
      </c>
      <c r="O86" s="17"/>
      <c r="P86" s="17">
        <v>34270</v>
      </c>
      <c r="Q86" s="18">
        <v>0</v>
      </c>
      <c r="R86" s="19">
        <v>34270</v>
      </c>
      <c r="S86" s="17">
        <v>0</v>
      </c>
      <c r="T86" s="20">
        <v>0</v>
      </c>
      <c r="U86" s="21">
        <f>'SIKLUS-7'!R113</f>
        <v>0.95</v>
      </c>
      <c r="V86" s="340">
        <f>'SIKLUS-7'!S113</f>
        <v>0</v>
      </c>
      <c r="W86" s="340">
        <f>'SIKLUS-7'!T113</f>
        <v>0</v>
      </c>
      <c r="X86" s="340">
        <f>'SIKLUS-7'!U113</f>
        <v>0</v>
      </c>
      <c r="Y86" s="340">
        <f>'SIKLUS-7'!V113</f>
        <v>0</v>
      </c>
      <c r="Z86" s="340">
        <f>'SIKLUS-7'!W113</f>
        <v>0</v>
      </c>
    </row>
    <row r="87" spans="1:26" ht="38.15" customHeight="1">
      <c r="A87" s="11">
        <f t="shared" si="15"/>
        <v>7</v>
      </c>
      <c r="B87" s="54" t="s">
        <v>117</v>
      </c>
      <c r="C87" s="14" t="s">
        <v>136</v>
      </c>
      <c r="D87" s="14" t="s">
        <v>543</v>
      </c>
      <c r="E87" s="13">
        <v>7</v>
      </c>
      <c r="F87" s="55" t="s">
        <v>121</v>
      </c>
      <c r="G87" s="185" t="s">
        <v>49</v>
      </c>
      <c r="H87" s="185" t="s">
        <v>82</v>
      </c>
      <c r="I87" s="13" t="s">
        <v>33</v>
      </c>
      <c r="J87" s="266">
        <v>1</v>
      </c>
      <c r="K87" s="266"/>
      <c r="L87" s="265"/>
      <c r="M87" s="15">
        <f t="shared" si="14"/>
        <v>1</v>
      </c>
      <c r="N87" s="16">
        <v>0</v>
      </c>
      <c r="O87" s="17"/>
      <c r="P87" s="17">
        <v>30743</v>
      </c>
      <c r="Q87" s="18">
        <v>0</v>
      </c>
      <c r="R87" s="19">
        <v>30743</v>
      </c>
      <c r="S87" s="17">
        <v>0</v>
      </c>
      <c r="T87" s="20">
        <v>0</v>
      </c>
      <c r="U87" s="21">
        <f>'SIKLUS-7'!R125</f>
        <v>1</v>
      </c>
      <c r="V87" s="340">
        <f>'SIKLUS-7'!S125</f>
        <v>0</v>
      </c>
      <c r="W87" s="340">
        <f>'SIKLUS-7'!T125</f>
        <v>0</v>
      </c>
      <c r="X87" s="340">
        <f>'SIKLUS-7'!U125</f>
        <v>0</v>
      </c>
      <c r="Y87" s="340">
        <f>'SIKLUS-7'!V125</f>
        <v>0</v>
      </c>
      <c r="Z87" s="340">
        <f>'SIKLUS-7'!W125</f>
        <v>0</v>
      </c>
    </row>
    <row r="88" spans="1:26" ht="38.15" customHeight="1">
      <c r="A88" s="11">
        <f t="shared" si="15"/>
        <v>8</v>
      </c>
      <c r="B88" s="54" t="s">
        <v>117</v>
      </c>
      <c r="C88" s="186" t="s">
        <v>138</v>
      </c>
      <c r="D88" s="14" t="s">
        <v>544</v>
      </c>
      <c r="E88" s="13">
        <v>7</v>
      </c>
      <c r="F88" s="55" t="s">
        <v>121</v>
      </c>
      <c r="G88" s="185" t="s">
        <v>49</v>
      </c>
      <c r="H88" s="185" t="s">
        <v>139</v>
      </c>
      <c r="I88" s="13" t="s">
        <v>140</v>
      </c>
      <c r="J88" s="266">
        <v>1</v>
      </c>
      <c r="K88" s="266"/>
      <c r="L88" s="265"/>
      <c r="M88" s="15">
        <f t="shared" si="14"/>
        <v>1</v>
      </c>
      <c r="N88" s="16">
        <v>0</v>
      </c>
      <c r="O88" s="17"/>
      <c r="P88" s="17">
        <v>34520</v>
      </c>
      <c r="Q88" s="18">
        <v>0</v>
      </c>
      <c r="R88" s="19">
        <v>34520</v>
      </c>
      <c r="S88" s="17">
        <v>0</v>
      </c>
      <c r="T88" s="20">
        <v>0</v>
      </c>
      <c r="U88" s="21">
        <f>'SIKLUS-7'!R134</f>
        <v>1</v>
      </c>
      <c r="V88" s="340">
        <f>'SIKLUS-7'!S134</f>
        <v>1</v>
      </c>
      <c r="W88" s="340">
        <f>'SIKLUS-7'!T134</f>
        <v>1</v>
      </c>
      <c r="X88" s="340">
        <f>'SIKLUS-7'!U134</f>
        <v>0</v>
      </c>
      <c r="Y88" s="340">
        <f>'SIKLUS-7'!V134</f>
        <v>0</v>
      </c>
      <c r="Z88" s="340">
        <f>'SIKLUS-7'!W134</f>
        <v>0</v>
      </c>
    </row>
    <row r="89" spans="1:26" ht="38.15" customHeight="1">
      <c r="A89" s="11">
        <f>A88+1</f>
        <v>9</v>
      </c>
      <c r="B89" s="54" t="s">
        <v>117</v>
      </c>
      <c r="C89" s="186" t="s">
        <v>138</v>
      </c>
      <c r="D89" s="14" t="s">
        <v>545</v>
      </c>
      <c r="E89" s="13">
        <v>7</v>
      </c>
      <c r="F89" s="55" t="s">
        <v>121</v>
      </c>
      <c r="G89" s="185" t="s">
        <v>49</v>
      </c>
      <c r="H89" s="185" t="s">
        <v>50</v>
      </c>
      <c r="I89" s="13" t="s">
        <v>33</v>
      </c>
      <c r="J89" s="266">
        <v>1</v>
      </c>
      <c r="K89" s="266"/>
      <c r="L89" s="265"/>
      <c r="M89" s="15">
        <f t="shared" si="14"/>
        <v>1</v>
      </c>
      <c r="N89" s="16">
        <v>0</v>
      </c>
      <c r="O89" s="17"/>
      <c r="P89" s="17">
        <v>38047</v>
      </c>
      <c r="Q89" s="18">
        <v>0</v>
      </c>
      <c r="R89" s="19">
        <v>38047</v>
      </c>
      <c r="S89" s="17">
        <v>0</v>
      </c>
      <c r="T89" s="20">
        <v>0</v>
      </c>
      <c r="U89" s="21">
        <f>'SIKLUS-7'!R138</f>
        <v>1</v>
      </c>
      <c r="V89" s="340">
        <f>'SIKLUS-7'!S138</f>
        <v>1</v>
      </c>
      <c r="W89" s="340">
        <f>'SIKLUS-7'!T138</f>
        <v>1</v>
      </c>
      <c r="X89" s="340">
        <f>'SIKLUS-7'!U138</f>
        <v>35</v>
      </c>
      <c r="Y89" s="340">
        <f>'SIKLUS-7'!V138</f>
        <v>30</v>
      </c>
      <c r="Z89" s="340">
        <f>'SIKLUS-7'!W138</f>
        <v>0</v>
      </c>
    </row>
    <row r="90" spans="1:26" s="297" customFormat="1" ht="38.15" customHeight="1">
      <c r="A90" s="306"/>
      <c r="B90" s="307"/>
      <c r="C90" s="308"/>
      <c r="D90" s="308"/>
      <c r="E90" s="309"/>
      <c r="F90" s="310"/>
      <c r="G90" s="311"/>
      <c r="H90" s="311"/>
      <c r="I90" s="309"/>
      <c r="J90" s="338">
        <f>SUM(J82:J89)</f>
        <v>5</v>
      </c>
      <c r="K90" s="338">
        <f>SUM(K82:K89)</f>
        <v>3</v>
      </c>
      <c r="L90" s="338">
        <f t="shared" ref="L90:M90" si="16">SUM(L82:L89)</f>
        <v>0</v>
      </c>
      <c r="M90" s="338">
        <f t="shared" si="16"/>
        <v>8</v>
      </c>
      <c r="N90" s="312"/>
      <c r="O90" s="313"/>
      <c r="P90" s="313"/>
      <c r="Q90" s="314"/>
      <c r="R90" s="315"/>
      <c r="S90" s="313"/>
      <c r="T90" s="316"/>
      <c r="U90" s="317">
        <f>AVERAGE(U82:U89)</f>
        <v>0.98750000000000004</v>
      </c>
      <c r="V90" s="338">
        <f t="shared" ref="V90:W90" si="17">SUM(V82:V89)</f>
        <v>2</v>
      </c>
      <c r="W90" s="338">
        <f t="shared" si="17"/>
        <v>2</v>
      </c>
      <c r="X90" s="338">
        <f t="shared" ref="X90" si="18">SUM(X82:X89)</f>
        <v>44</v>
      </c>
      <c r="Y90" s="338">
        <f t="shared" ref="Y90" si="19">SUM(Y82:Y89)</f>
        <v>30</v>
      </c>
      <c r="Z90" s="338">
        <f t="shared" ref="Z90" si="20">SUM(Z82:Z89)</f>
        <v>0</v>
      </c>
    </row>
    <row r="91" spans="1:26" ht="38.15" customHeight="1">
      <c r="A91" s="11">
        <f>A89+1</f>
        <v>10</v>
      </c>
      <c r="B91" s="54" t="s">
        <v>117</v>
      </c>
      <c r="C91" s="14" t="s">
        <v>122</v>
      </c>
      <c r="D91" s="14" t="str">
        <f>'[2]POM 4 2023 BA PDF (2)'!$C$71</f>
        <v>Bucoli</v>
      </c>
      <c r="E91" s="13">
        <v>7</v>
      </c>
      <c r="F91" s="55" t="s">
        <v>123</v>
      </c>
      <c r="G91" s="196" t="s">
        <v>124</v>
      </c>
      <c r="H91" s="185" t="s">
        <v>125</v>
      </c>
      <c r="I91" s="13" t="s">
        <v>44</v>
      </c>
      <c r="J91" s="266"/>
      <c r="K91" s="266">
        <v>1</v>
      </c>
      <c r="L91" s="265"/>
      <c r="M91" s="15">
        <f>J91+K91+L91</f>
        <v>1</v>
      </c>
      <c r="N91" s="16">
        <f>'[3]Progres Infras'!$E$37</f>
        <v>34520</v>
      </c>
      <c r="O91" s="17"/>
      <c r="P91" s="17">
        <f t="shared" ref="P91" si="21">N91+O91</f>
        <v>34520</v>
      </c>
      <c r="Q91" s="18">
        <v>0</v>
      </c>
      <c r="R91" s="19">
        <f t="shared" ref="R91:R92" si="22">P91-Q91</f>
        <v>34520</v>
      </c>
      <c r="S91" s="17">
        <v>0</v>
      </c>
      <c r="T91" s="20">
        <f t="shared" ref="T91:T92" si="23">Q91/P91</f>
        <v>0</v>
      </c>
      <c r="U91" s="21">
        <f>'SIKLUS-7'!R90</f>
        <v>1</v>
      </c>
      <c r="V91" s="340">
        <f>'SIKLUS-7'!S90</f>
        <v>0</v>
      </c>
      <c r="W91" s="340">
        <f>'SIKLUS-7'!T90</f>
        <v>0</v>
      </c>
      <c r="X91" s="340">
        <f>'SIKLUS-7'!U90</f>
        <v>0</v>
      </c>
      <c r="Y91" s="340">
        <f>'SIKLUS-7'!V90</f>
        <v>0</v>
      </c>
      <c r="Z91" s="340">
        <f>'SIKLUS-7'!W90</f>
        <v>0</v>
      </c>
    </row>
    <row r="92" spans="1:26" ht="38.15" customHeight="1">
      <c r="A92" s="11">
        <f>A91+1</f>
        <v>11</v>
      </c>
      <c r="B92" s="54" t="s">
        <v>117</v>
      </c>
      <c r="C92" s="14" t="s">
        <v>122</v>
      </c>
      <c r="D92" s="14" t="s">
        <v>635</v>
      </c>
      <c r="E92" s="13">
        <v>7</v>
      </c>
      <c r="F92" s="55" t="s">
        <v>123</v>
      </c>
      <c r="G92" s="196" t="s">
        <v>124</v>
      </c>
      <c r="H92" s="185" t="s">
        <v>125</v>
      </c>
      <c r="I92" s="13" t="s">
        <v>44</v>
      </c>
      <c r="J92" s="266"/>
      <c r="K92" s="266">
        <v>1</v>
      </c>
      <c r="L92" s="265"/>
      <c r="M92" s="15">
        <f>J92+K92+L92</f>
        <v>1</v>
      </c>
      <c r="N92" s="16">
        <v>0</v>
      </c>
      <c r="O92" s="17"/>
      <c r="P92" s="17">
        <f>'[3]Progres Infras'!$E$42</f>
        <v>30743</v>
      </c>
      <c r="Q92" s="18">
        <v>0</v>
      </c>
      <c r="R92" s="19">
        <f t="shared" si="22"/>
        <v>30743</v>
      </c>
      <c r="S92" s="17">
        <v>0</v>
      </c>
      <c r="T92" s="20">
        <f t="shared" si="23"/>
        <v>0</v>
      </c>
      <c r="U92" s="21">
        <f>'SIKLUS-7'!R95</f>
        <v>0.48</v>
      </c>
      <c r="V92" s="340">
        <f>'SIKLUS-7'!S95</f>
        <v>0</v>
      </c>
      <c r="W92" s="340">
        <f>'SIKLUS-7'!T95</f>
        <v>0</v>
      </c>
      <c r="X92" s="340">
        <f>'SIKLUS-7'!U95</f>
        <v>0</v>
      </c>
      <c r="Y92" s="340">
        <f>'SIKLUS-7'!V95</f>
        <v>0</v>
      </c>
      <c r="Z92" s="340">
        <f>'SIKLUS-7'!W95</f>
        <v>0</v>
      </c>
    </row>
    <row r="93" spans="1:26" s="297" customFormat="1" ht="38.15" customHeight="1">
      <c r="A93" s="306"/>
      <c r="B93" s="307"/>
      <c r="C93" s="308"/>
      <c r="D93" s="308"/>
      <c r="E93" s="309"/>
      <c r="F93" s="310"/>
      <c r="G93" s="318"/>
      <c r="H93" s="311"/>
      <c r="I93" s="309"/>
      <c r="J93" s="343">
        <f t="shared" ref="J93:L93" si="24">SUM(J91:J92)</f>
        <v>0</v>
      </c>
      <c r="K93" s="343">
        <f t="shared" si="24"/>
        <v>2</v>
      </c>
      <c r="L93" s="343">
        <f t="shared" si="24"/>
        <v>0</v>
      </c>
      <c r="M93" s="343">
        <f>SUM(M91:M92)</f>
        <v>2</v>
      </c>
      <c r="N93" s="312"/>
      <c r="O93" s="313"/>
      <c r="P93" s="313"/>
      <c r="Q93" s="314"/>
      <c r="R93" s="315"/>
      <c r="S93" s="313"/>
      <c r="T93" s="316"/>
      <c r="U93" s="317">
        <f>AVERAGE(U91:U92)</f>
        <v>0.74</v>
      </c>
      <c r="V93" s="338">
        <f t="shared" ref="V93" si="25">SUM(V91)</f>
        <v>0</v>
      </c>
      <c r="W93" s="338">
        <f t="shared" ref="W93" si="26">SUM(W91)</f>
        <v>0</v>
      </c>
      <c r="X93" s="338">
        <f t="shared" ref="X93" si="27">SUM(X91)</f>
        <v>0</v>
      </c>
      <c r="Y93" s="338">
        <f t="shared" ref="Y93" si="28">SUM(Y91)</f>
        <v>0</v>
      </c>
      <c r="Z93" s="338">
        <f t="shared" ref="Z93" si="29">SUM(Z91)</f>
        <v>0</v>
      </c>
    </row>
    <row r="94" spans="1:26" ht="38.15" customHeight="1">
      <c r="A94" s="11">
        <f>A92+1</f>
        <v>12</v>
      </c>
      <c r="B94" s="54" t="s">
        <v>117</v>
      </c>
      <c r="C94" s="14" t="s">
        <v>122</v>
      </c>
      <c r="D94" s="14" t="s">
        <v>561</v>
      </c>
      <c r="E94" s="13">
        <v>7</v>
      </c>
      <c r="F94" s="55" t="s">
        <v>120</v>
      </c>
      <c r="G94" s="185" t="s">
        <v>43</v>
      </c>
      <c r="H94" s="185" t="s">
        <v>653</v>
      </c>
      <c r="I94" s="13" t="s">
        <v>33</v>
      </c>
      <c r="J94" s="353"/>
      <c r="K94" s="353">
        <v>1</v>
      </c>
      <c r="L94" s="353"/>
      <c r="M94" s="15">
        <f t="shared" ref="M94:M97" si="30">J94+K94+L94</f>
        <v>1</v>
      </c>
      <c r="N94" s="56"/>
      <c r="O94" s="17"/>
      <c r="P94" s="17"/>
      <c r="Q94" s="57"/>
      <c r="R94" s="19"/>
      <c r="S94" s="17"/>
      <c r="T94" s="20"/>
      <c r="U94" s="21">
        <f>'SIKLUS-7'!R99</f>
        <v>0.7</v>
      </c>
      <c r="V94" s="340">
        <f>'SIKLUS-7'!S99</f>
        <v>0</v>
      </c>
      <c r="W94" s="340">
        <f>'SIKLUS-7'!T99</f>
        <v>0</v>
      </c>
      <c r="X94" s="340">
        <f>'SIKLUS-7'!U99</f>
        <v>0</v>
      </c>
      <c r="Y94" s="340">
        <f>'SIKLUS-7'!V99</f>
        <v>0</v>
      </c>
      <c r="Z94" s="340">
        <f>'SIKLUS-7'!W99</f>
        <v>0</v>
      </c>
    </row>
    <row r="95" spans="1:26" ht="38.15" customHeight="1">
      <c r="A95" s="11">
        <f>A94+1</f>
        <v>13</v>
      </c>
      <c r="B95" s="54" t="s">
        <v>117</v>
      </c>
      <c r="C95" s="14" t="s">
        <v>132</v>
      </c>
      <c r="D95" s="14" t="s">
        <v>546</v>
      </c>
      <c r="E95" s="13">
        <v>7</v>
      </c>
      <c r="F95" s="55" t="s">
        <v>133</v>
      </c>
      <c r="G95" s="185" t="s">
        <v>43</v>
      </c>
      <c r="H95" s="185" t="s">
        <v>134</v>
      </c>
      <c r="I95" s="13" t="s">
        <v>33</v>
      </c>
      <c r="J95" s="266"/>
      <c r="K95" s="266">
        <v>1</v>
      </c>
      <c r="L95" s="265"/>
      <c r="M95" s="15">
        <f t="shared" si="30"/>
        <v>1</v>
      </c>
      <c r="N95" s="16">
        <v>0</v>
      </c>
      <c r="O95" s="17"/>
      <c r="P95" s="17">
        <v>34270</v>
      </c>
      <c r="Q95" s="18">
        <v>0</v>
      </c>
      <c r="R95" s="19">
        <v>34270</v>
      </c>
      <c r="S95" s="17">
        <v>0</v>
      </c>
      <c r="T95" s="20">
        <v>0</v>
      </c>
      <c r="U95" s="21">
        <f>'SIKLUS-7'!R118</f>
        <v>0.92</v>
      </c>
      <c r="V95" s="340">
        <f>'SIKLUS-7'!S118</f>
        <v>0</v>
      </c>
      <c r="W95" s="340">
        <f>'SIKLUS-7'!T118</f>
        <v>0</v>
      </c>
      <c r="X95" s="340">
        <f>'SIKLUS-7'!U118</f>
        <v>0</v>
      </c>
      <c r="Y95" s="340">
        <f>'SIKLUS-7'!V118</f>
        <v>0</v>
      </c>
      <c r="Z95" s="340">
        <f>'SIKLUS-7'!W118</f>
        <v>0</v>
      </c>
    </row>
    <row r="96" spans="1:26" ht="38.15" customHeight="1">
      <c r="A96" s="11">
        <f>A95+1</f>
        <v>14</v>
      </c>
      <c r="B96" s="54" t="s">
        <v>117</v>
      </c>
      <c r="C96" s="14" t="s">
        <v>132</v>
      </c>
      <c r="D96" s="14" t="s">
        <v>547</v>
      </c>
      <c r="E96" s="13">
        <v>7</v>
      </c>
      <c r="F96" s="55" t="s">
        <v>133</v>
      </c>
      <c r="G96" s="185" t="s">
        <v>43</v>
      </c>
      <c r="H96" s="185" t="s">
        <v>134</v>
      </c>
      <c r="I96" s="13" t="s">
        <v>33</v>
      </c>
      <c r="J96" s="266"/>
      <c r="K96" s="266">
        <v>1</v>
      </c>
      <c r="L96" s="265"/>
      <c r="M96" s="15">
        <f t="shared" si="30"/>
        <v>1</v>
      </c>
      <c r="N96" s="16">
        <v>0</v>
      </c>
      <c r="O96" s="17"/>
      <c r="P96" s="17">
        <v>34270</v>
      </c>
      <c r="Q96" s="18">
        <v>0</v>
      </c>
      <c r="R96" s="19">
        <v>34270</v>
      </c>
      <c r="S96" s="17">
        <v>0</v>
      </c>
      <c r="T96" s="20">
        <v>0</v>
      </c>
      <c r="U96" s="21">
        <f>'SIKLUS-7'!R119</f>
        <v>1</v>
      </c>
      <c r="V96" s="340">
        <f>'SIKLUS-7'!S119</f>
        <v>0</v>
      </c>
      <c r="W96" s="340">
        <f>'SIKLUS-7'!T119</f>
        <v>0</v>
      </c>
      <c r="X96" s="340">
        <f>'SIKLUS-7'!U119</f>
        <v>0</v>
      </c>
      <c r="Y96" s="340">
        <f>'SIKLUS-7'!V119</f>
        <v>0</v>
      </c>
      <c r="Z96" s="340">
        <f>'SIKLUS-7'!W119</f>
        <v>0</v>
      </c>
    </row>
    <row r="97" spans="1:26" ht="38.15" customHeight="1">
      <c r="A97" s="11">
        <f>A96+1</f>
        <v>15</v>
      </c>
      <c r="B97" s="54" t="s">
        <v>117</v>
      </c>
      <c r="C97" s="186" t="s">
        <v>138</v>
      </c>
      <c r="D97" s="14" t="s">
        <v>548</v>
      </c>
      <c r="E97" s="13">
        <v>7</v>
      </c>
      <c r="F97" s="55" t="s">
        <v>133</v>
      </c>
      <c r="G97" s="185" t="s">
        <v>43</v>
      </c>
      <c r="H97" s="185" t="s">
        <v>134</v>
      </c>
      <c r="I97" s="13" t="s">
        <v>33</v>
      </c>
      <c r="J97" s="266">
        <v>1</v>
      </c>
      <c r="K97" s="266"/>
      <c r="L97" s="265"/>
      <c r="M97" s="15">
        <f t="shared" si="30"/>
        <v>1</v>
      </c>
      <c r="N97" s="16">
        <v>0</v>
      </c>
      <c r="O97" s="17"/>
      <c r="P97" s="17">
        <v>34270</v>
      </c>
      <c r="Q97" s="18">
        <v>0</v>
      </c>
      <c r="R97" s="19">
        <v>34270</v>
      </c>
      <c r="S97" s="17">
        <v>0</v>
      </c>
      <c r="T97" s="20">
        <v>0</v>
      </c>
      <c r="U97" s="21">
        <f>'SIKLUS-7'!R139</f>
        <v>1</v>
      </c>
      <c r="V97" s="340">
        <f>'SIKLUS-7'!S139</f>
        <v>1</v>
      </c>
      <c r="W97" s="340">
        <f>'SIKLUS-7'!T139</f>
        <v>1</v>
      </c>
      <c r="X97" s="340">
        <f>'SIKLUS-7'!U139</f>
        <v>20</v>
      </c>
      <c r="Y97" s="340">
        <f>'SIKLUS-7'!V139</f>
        <v>0</v>
      </c>
      <c r="Z97" s="340">
        <f>'SIKLUS-7'!W139</f>
        <v>0</v>
      </c>
    </row>
    <row r="98" spans="1:26" s="297" customFormat="1" ht="38.15" customHeight="1">
      <c r="A98" s="306"/>
      <c r="B98" s="307"/>
      <c r="C98" s="308"/>
      <c r="D98" s="308"/>
      <c r="E98" s="309"/>
      <c r="F98" s="310"/>
      <c r="G98" s="311"/>
      <c r="H98" s="311"/>
      <c r="I98" s="309"/>
      <c r="J98" s="338">
        <f>SUM(J95:J97)</f>
        <v>1</v>
      </c>
      <c r="K98" s="343">
        <f>SUM(K94:K97)</f>
        <v>3</v>
      </c>
      <c r="L98" s="343">
        <f t="shared" ref="L98:M98" si="31">SUM(L94:L97)</f>
        <v>0</v>
      </c>
      <c r="M98" s="343">
        <f t="shared" si="31"/>
        <v>4</v>
      </c>
      <c r="N98" s="312"/>
      <c r="O98" s="313"/>
      <c r="P98" s="313"/>
      <c r="Q98" s="314"/>
      <c r="R98" s="315"/>
      <c r="S98" s="313"/>
      <c r="T98" s="316"/>
      <c r="U98" s="317">
        <f>AVERAGE(U95:U97)</f>
        <v>0.97333333333333327</v>
      </c>
      <c r="V98" s="338">
        <f t="shared" ref="V98" si="32">SUM(V95:V97)</f>
        <v>1</v>
      </c>
      <c r="W98" s="338">
        <f t="shared" ref="W98" si="33">SUM(W95:W97)</f>
        <v>1</v>
      </c>
      <c r="X98" s="338">
        <f t="shared" ref="X98" si="34">SUM(X95:X97)</f>
        <v>20</v>
      </c>
      <c r="Y98" s="338">
        <f t="shared" ref="Y98" si="35">SUM(Y95:Y97)</f>
        <v>0</v>
      </c>
      <c r="Z98" s="338">
        <f t="shared" ref="Z98" si="36">SUM(Z95:Z97)</f>
        <v>0</v>
      </c>
    </row>
    <row r="99" spans="1:26" ht="38.15" customHeight="1">
      <c r="A99" s="11">
        <f>A97+1</f>
        <v>16</v>
      </c>
      <c r="B99" s="54" t="s">
        <v>117</v>
      </c>
      <c r="C99" s="14" t="s">
        <v>118</v>
      </c>
      <c r="D99" s="14" t="s">
        <v>549</v>
      </c>
      <c r="E99" s="13">
        <v>7</v>
      </c>
      <c r="F99" s="55" t="s">
        <v>120</v>
      </c>
      <c r="G99" s="185" t="s">
        <v>31</v>
      </c>
      <c r="H99" s="185" t="s">
        <v>32</v>
      </c>
      <c r="I99" s="13" t="s">
        <v>44</v>
      </c>
      <c r="J99" s="266"/>
      <c r="K99" s="266">
        <v>1</v>
      </c>
      <c r="L99" s="265"/>
      <c r="M99" s="15">
        <f t="shared" ref="M99:M144" si="37">J99+K99+L99</f>
        <v>1</v>
      </c>
      <c r="N99" s="16">
        <v>37797</v>
      </c>
      <c r="O99" s="17"/>
      <c r="P99" s="17">
        <v>37797</v>
      </c>
      <c r="Q99" s="18">
        <v>0</v>
      </c>
      <c r="R99" s="19">
        <v>37797</v>
      </c>
      <c r="S99" s="17">
        <v>0</v>
      </c>
      <c r="T99" s="20">
        <v>0</v>
      </c>
      <c r="U99" s="21">
        <f>'SIKLUS-7'!R80</f>
        <v>0.95</v>
      </c>
      <c r="V99" s="340">
        <f>'SIKLUS-7'!S80</f>
        <v>0</v>
      </c>
      <c r="W99" s="340">
        <f>'SIKLUS-7'!T80</f>
        <v>0</v>
      </c>
      <c r="X99" s="340">
        <f>'SIKLUS-7'!U80</f>
        <v>12</v>
      </c>
      <c r="Y99" s="340">
        <f>'SIKLUS-7'!V80</f>
        <v>2</v>
      </c>
      <c r="Z99" s="340">
        <f>'SIKLUS-7'!W80</f>
        <v>0</v>
      </c>
    </row>
    <row r="100" spans="1:26" ht="38.15" customHeight="1">
      <c r="A100" s="11">
        <f t="shared" si="15"/>
        <v>17</v>
      </c>
      <c r="B100" s="54" t="s">
        <v>117</v>
      </c>
      <c r="C100" s="14" t="s">
        <v>118</v>
      </c>
      <c r="D100" s="14" t="s">
        <v>550</v>
      </c>
      <c r="E100" s="13">
        <v>7</v>
      </c>
      <c r="F100" s="55" t="s">
        <v>120</v>
      </c>
      <c r="G100" s="185" t="s">
        <v>31</v>
      </c>
      <c r="H100" s="185" t="s">
        <v>37</v>
      </c>
      <c r="I100" s="13" t="s">
        <v>44</v>
      </c>
      <c r="J100" s="266"/>
      <c r="K100" s="266">
        <v>1</v>
      </c>
      <c r="L100" s="265"/>
      <c r="M100" s="15">
        <f t="shared" si="37"/>
        <v>1</v>
      </c>
      <c r="N100" s="16">
        <v>37797</v>
      </c>
      <c r="O100" s="17"/>
      <c r="P100" s="17">
        <v>37797</v>
      </c>
      <c r="Q100" s="18">
        <v>0</v>
      </c>
      <c r="R100" s="19">
        <v>37797</v>
      </c>
      <c r="S100" s="17">
        <v>0</v>
      </c>
      <c r="T100" s="20">
        <v>0</v>
      </c>
      <c r="U100" s="21">
        <f>'SIKLUS-7'!R81</f>
        <v>0.96</v>
      </c>
      <c r="V100" s="340">
        <f>'SIKLUS-7'!S81</f>
        <v>0</v>
      </c>
      <c r="W100" s="340">
        <f>'SIKLUS-7'!T81</f>
        <v>0</v>
      </c>
      <c r="X100" s="340">
        <f>'SIKLUS-7'!U81</f>
        <v>0</v>
      </c>
      <c r="Y100" s="340">
        <f>'SIKLUS-7'!V81</f>
        <v>0</v>
      </c>
      <c r="Z100" s="340">
        <f>'SIKLUS-7'!W81</f>
        <v>0</v>
      </c>
    </row>
    <row r="101" spans="1:26" ht="38.15" customHeight="1">
      <c r="A101" s="11">
        <f t="shared" si="15"/>
        <v>18</v>
      </c>
      <c r="B101" s="54" t="s">
        <v>117</v>
      </c>
      <c r="C101" s="14" t="s">
        <v>118</v>
      </c>
      <c r="D101" s="14" t="s">
        <v>551</v>
      </c>
      <c r="E101" s="13">
        <v>7</v>
      </c>
      <c r="F101" s="55" t="s">
        <v>120</v>
      </c>
      <c r="G101" s="185" t="s">
        <v>31</v>
      </c>
      <c r="H101" s="185" t="s">
        <v>32</v>
      </c>
      <c r="I101" s="13" t="s">
        <v>33</v>
      </c>
      <c r="J101" s="266">
        <v>1</v>
      </c>
      <c r="K101" s="266"/>
      <c r="L101" s="265"/>
      <c r="M101" s="15">
        <f t="shared" si="37"/>
        <v>1</v>
      </c>
      <c r="N101" s="16">
        <v>41574</v>
      </c>
      <c r="O101" s="17"/>
      <c r="P101" s="17">
        <v>41574</v>
      </c>
      <c r="Q101" s="18">
        <v>0</v>
      </c>
      <c r="R101" s="19">
        <v>41574</v>
      </c>
      <c r="S101" s="17">
        <v>0</v>
      </c>
      <c r="T101" s="20">
        <v>0</v>
      </c>
      <c r="U101" s="21">
        <f>'SIKLUS-7'!R83</f>
        <v>1</v>
      </c>
      <c r="V101" s="340">
        <f>'SIKLUS-7'!S83</f>
        <v>1</v>
      </c>
      <c r="W101" s="340">
        <f>'SIKLUS-7'!T83</f>
        <v>1</v>
      </c>
      <c r="X101" s="340">
        <f>'SIKLUS-7'!U83</f>
        <v>0</v>
      </c>
      <c r="Y101" s="340">
        <f>'SIKLUS-7'!V83</f>
        <v>0</v>
      </c>
      <c r="Z101" s="340">
        <f>'SIKLUS-7'!W83</f>
        <v>0</v>
      </c>
    </row>
    <row r="102" spans="1:26" ht="38.15" customHeight="1">
      <c r="A102" s="11">
        <f t="shared" si="15"/>
        <v>19</v>
      </c>
      <c r="B102" s="54" t="s">
        <v>117</v>
      </c>
      <c r="C102" s="14" t="s">
        <v>118</v>
      </c>
      <c r="D102" s="14" t="s">
        <v>552</v>
      </c>
      <c r="E102" s="13">
        <v>7</v>
      </c>
      <c r="F102" s="55" t="s">
        <v>120</v>
      </c>
      <c r="G102" s="185" t="s">
        <v>31</v>
      </c>
      <c r="H102" s="185" t="s">
        <v>32</v>
      </c>
      <c r="I102" s="13" t="s">
        <v>44</v>
      </c>
      <c r="J102" s="266">
        <v>1</v>
      </c>
      <c r="K102" s="266"/>
      <c r="L102" s="265"/>
      <c r="M102" s="15">
        <f t="shared" si="37"/>
        <v>1</v>
      </c>
      <c r="N102" s="16">
        <v>37797</v>
      </c>
      <c r="O102" s="17"/>
      <c r="P102" s="17">
        <v>37797</v>
      </c>
      <c r="Q102" s="18">
        <v>0</v>
      </c>
      <c r="R102" s="19">
        <v>37797</v>
      </c>
      <c r="S102" s="17">
        <v>0</v>
      </c>
      <c r="T102" s="20">
        <v>0</v>
      </c>
      <c r="U102" s="21">
        <f>'SIKLUS-7'!R84</f>
        <v>1</v>
      </c>
      <c r="V102" s="340">
        <f>'SIKLUS-7'!S84</f>
        <v>1</v>
      </c>
      <c r="W102" s="340">
        <f>'SIKLUS-7'!T84</f>
        <v>1</v>
      </c>
      <c r="X102" s="340">
        <f>'SIKLUS-7'!U84</f>
        <v>0</v>
      </c>
      <c r="Y102" s="340">
        <f>'SIKLUS-7'!V84</f>
        <v>0</v>
      </c>
      <c r="Z102" s="340">
        <f>'SIKLUS-7'!W84</f>
        <v>0</v>
      </c>
    </row>
    <row r="103" spans="1:26" ht="38.15" customHeight="1">
      <c r="A103" s="11">
        <f t="shared" si="15"/>
        <v>20</v>
      </c>
      <c r="B103" s="54" t="s">
        <v>117</v>
      </c>
      <c r="C103" s="14" t="s">
        <v>118</v>
      </c>
      <c r="D103" s="14" t="s">
        <v>553</v>
      </c>
      <c r="E103" s="13">
        <v>7</v>
      </c>
      <c r="F103" s="55" t="s">
        <v>120</v>
      </c>
      <c r="G103" s="185" t="s">
        <v>31</v>
      </c>
      <c r="H103" s="185" t="s">
        <v>32</v>
      </c>
      <c r="I103" s="13" t="s">
        <v>33</v>
      </c>
      <c r="J103" s="266">
        <v>1</v>
      </c>
      <c r="K103" s="266"/>
      <c r="L103" s="265"/>
      <c r="M103" s="15">
        <f t="shared" si="37"/>
        <v>1</v>
      </c>
      <c r="N103" s="16">
        <v>34270</v>
      </c>
      <c r="O103" s="17"/>
      <c r="P103" s="17">
        <v>34270</v>
      </c>
      <c r="Q103" s="18">
        <v>0</v>
      </c>
      <c r="R103" s="19">
        <v>34270</v>
      </c>
      <c r="S103" s="17">
        <v>0</v>
      </c>
      <c r="T103" s="20">
        <v>0</v>
      </c>
      <c r="U103" s="21">
        <f>'SIKLUS-7'!R85</f>
        <v>1</v>
      </c>
      <c r="V103" s="340">
        <f>'SIKLUS-7'!S85</f>
        <v>1</v>
      </c>
      <c r="W103" s="340">
        <f>'SIKLUS-7'!T85</f>
        <v>1</v>
      </c>
      <c r="X103" s="340">
        <f>'SIKLUS-7'!U85</f>
        <v>0</v>
      </c>
      <c r="Y103" s="340">
        <f>'SIKLUS-7'!V85</f>
        <v>0</v>
      </c>
      <c r="Z103" s="340">
        <f>'SIKLUS-7'!W85</f>
        <v>0</v>
      </c>
    </row>
    <row r="104" spans="1:26" ht="38.15" customHeight="1">
      <c r="A104" s="11">
        <f t="shared" si="15"/>
        <v>21</v>
      </c>
      <c r="B104" s="54" t="s">
        <v>117</v>
      </c>
      <c r="C104" s="14" t="s">
        <v>118</v>
      </c>
      <c r="D104" s="14" t="s">
        <v>554</v>
      </c>
      <c r="E104" s="13">
        <v>7</v>
      </c>
      <c r="F104" s="55" t="s">
        <v>120</v>
      </c>
      <c r="G104" s="185" t="s">
        <v>31</v>
      </c>
      <c r="H104" s="185" t="s">
        <v>32</v>
      </c>
      <c r="I104" s="13" t="s">
        <v>33</v>
      </c>
      <c r="J104" s="266"/>
      <c r="K104" s="266">
        <v>1</v>
      </c>
      <c r="L104" s="265"/>
      <c r="M104" s="15">
        <f t="shared" si="37"/>
        <v>1</v>
      </c>
      <c r="N104" s="16">
        <v>37797</v>
      </c>
      <c r="O104" s="17"/>
      <c r="P104" s="17">
        <v>37797</v>
      </c>
      <c r="Q104" s="18">
        <v>0</v>
      </c>
      <c r="R104" s="19">
        <v>37797</v>
      </c>
      <c r="S104" s="17">
        <v>0</v>
      </c>
      <c r="T104" s="20">
        <v>0</v>
      </c>
      <c r="U104" s="21">
        <f>'SIKLUS-7'!R86</f>
        <v>1</v>
      </c>
      <c r="V104" s="340">
        <f>'SIKLUS-7'!S86</f>
        <v>0</v>
      </c>
      <c r="W104" s="340">
        <f>'SIKLUS-7'!T86</f>
        <v>0</v>
      </c>
      <c r="X104" s="340">
        <f>'SIKLUS-7'!U86</f>
        <v>0</v>
      </c>
      <c r="Y104" s="340">
        <f>'SIKLUS-7'!V86</f>
        <v>0</v>
      </c>
      <c r="Z104" s="340">
        <f>'SIKLUS-7'!W86</f>
        <v>0</v>
      </c>
    </row>
    <row r="105" spans="1:26" ht="38.15" customHeight="1">
      <c r="A105" s="11">
        <f t="shared" si="15"/>
        <v>22</v>
      </c>
      <c r="B105" s="54" t="s">
        <v>117</v>
      </c>
      <c r="C105" s="14" t="s">
        <v>118</v>
      </c>
      <c r="D105" s="14" t="s">
        <v>555</v>
      </c>
      <c r="E105" s="13">
        <v>7</v>
      </c>
      <c r="F105" s="55" t="s">
        <v>120</v>
      </c>
      <c r="G105" s="185" t="s">
        <v>31</v>
      </c>
      <c r="H105" s="185" t="s">
        <v>32</v>
      </c>
      <c r="I105" s="13" t="s">
        <v>33</v>
      </c>
      <c r="J105" s="266"/>
      <c r="K105" s="266">
        <v>1</v>
      </c>
      <c r="L105" s="265"/>
      <c r="M105" s="15">
        <f t="shared" si="37"/>
        <v>1</v>
      </c>
      <c r="N105" s="16">
        <v>34270</v>
      </c>
      <c r="O105" s="17"/>
      <c r="P105" s="17">
        <v>34270</v>
      </c>
      <c r="Q105" s="18">
        <v>0</v>
      </c>
      <c r="R105" s="19">
        <v>34270</v>
      </c>
      <c r="S105" s="17">
        <v>0</v>
      </c>
      <c r="T105" s="20">
        <v>0</v>
      </c>
      <c r="U105" s="21">
        <f>'SIKLUS-7'!R88</f>
        <v>0.98</v>
      </c>
      <c r="V105" s="340">
        <f>'SIKLUS-7'!S88</f>
        <v>0</v>
      </c>
      <c r="W105" s="340">
        <f>'SIKLUS-7'!T88</f>
        <v>0</v>
      </c>
      <c r="X105" s="340">
        <f>'SIKLUS-7'!U88</f>
        <v>0</v>
      </c>
      <c r="Y105" s="340">
        <f>'SIKLUS-7'!V88</f>
        <v>0</v>
      </c>
      <c r="Z105" s="340">
        <f>'SIKLUS-7'!W88</f>
        <v>0</v>
      </c>
    </row>
    <row r="106" spans="1:26" ht="38.15" customHeight="1">
      <c r="A106" s="11">
        <f t="shared" si="15"/>
        <v>23</v>
      </c>
      <c r="B106" s="54" t="s">
        <v>117</v>
      </c>
      <c r="C106" s="14" t="s">
        <v>122</v>
      </c>
      <c r="D106" s="14" t="s">
        <v>556</v>
      </c>
      <c r="E106" s="13">
        <v>7</v>
      </c>
      <c r="F106" s="55" t="s">
        <v>120</v>
      </c>
      <c r="G106" s="185" t="s">
        <v>31</v>
      </c>
      <c r="H106" s="185" t="s">
        <v>32</v>
      </c>
      <c r="I106" s="13" t="s">
        <v>44</v>
      </c>
      <c r="J106" s="266">
        <v>1</v>
      </c>
      <c r="K106" s="266"/>
      <c r="L106" s="265"/>
      <c r="M106" s="15">
        <f t="shared" si="37"/>
        <v>1</v>
      </c>
      <c r="N106" s="16">
        <v>38547</v>
      </c>
      <c r="O106" s="17"/>
      <c r="P106" s="17">
        <v>38547</v>
      </c>
      <c r="Q106" s="18">
        <v>0</v>
      </c>
      <c r="R106" s="19">
        <v>38547</v>
      </c>
      <c r="S106" s="17">
        <v>0</v>
      </c>
      <c r="T106" s="20">
        <v>0</v>
      </c>
      <c r="U106" s="21">
        <f>'SIKLUS-7'!R89</f>
        <v>1</v>
      </c>
      <c r="V106" s="340">
        <f>'SIKLUS-7'!S89</f>
        <v>1</v>
      </c>
      <c r="W106" s="340">
        <f>'SIKLUS-7'!T89</f>
        <v>0</v>
      </c>
      <c r="X106" s="340">
        <f>'SIKLUS-7'!U89</f>
        <v>17</v>
      </c>
      <c r="Y106" s="340">
        <f>'SIKLUS-7'!V89</f>
        <v>8</v>
      </c>
      <c r="Z106" s="340">
        <f>'SIKLUS-7'!W89</f>
        <v>0</v>
      </c>
    </row>
    <row r="107" spans="1:26" ht="38.15" customHeight="1">
      <c r="A107" s="11">
        <f t="shared" si="15"/>
        <v>24</v>
      </c>
      <c r="B107" s="54" t="s">
        <v>117</v>
      </c>
      <c r="C107" s="14" t="s">
        <v>122</v>
      </c>
      <c r="D107" s="14" t="s">
        <v>557</v>
      </c>
      <c r="E107" s="13">
        <v>7</v>
      </c>
      <c r="F107" s="55" t="s">
        <v>120</v>
      </c>
      <c r="G107" s="185" t="s">
        <v>31</v>
      </c>
      <c r="H107" s="185" t="s">
        <v>37</v>
      </c>
      <c r="I107" s="13" t="s">
        <v>33</v>
      </c>
      <c r="J107" s="266">
        <v>1</v>
      </c>
      <c r="K107" s="266"/>
      <c r="L107" s="265"/>
      <c r="M107" s="15">
        <f t="shared" si="37"/>
        <v>1</v>
      </c>
      <c r="N107" s="16">
        <v>34770</v>
      </c>
      <c r="O107" s="17"/>
      <c r="P107" s="17">
        <v>34770</v>
      </c>
      <c r="Q107" s="18">
        <v>5579.25</v>
      </c>
      <c r="R107" s="19">
        <v>29190.75</v>
      </c>
      <c r="S107" s="17">
        <v>0</v>
      </c>
      <c r="T107" s="20">
        <v>0.16046160483175151</v>
      </c>
      <c r="U107" s="21">
        <f>'SIKLUS-7'!R91</f>
        <v>1</v>
      </c>
      <c r="V107" s="340">
        <f>'SIKLUS-7'!S91</f>
        <v>1</v>
      </c>
      <c r="W107" s="340">
        <f>'SIKLUS-7'!T91</f>
        <v>0</v>
      </c>
      <c r="X107" s="340">
        <f>'SIKLUS-7'!U91</f>
        <v>12</v>
      </c>
      <c r="Y107" s="340">
        <f>'SIKLUS-7'!V91</f>
        <v>2</v>
      </c>
      <c r="Z107" s="340">
        <f>'SIKLUS-7'!W91</f>
        <v>0</v>
      </c>
    </row>
    <row r="108" spans="1:26" ht="38.15" customHeight="1">
      <c r="A108" s="11">
        <f t="shared" si="15"/>
        <v>25</v>
      </c>
      <c r="B108" s="54" t="s">
        <v>117</v>
      </c>
      <c r="C108" s="14" t="s">
        <v>122</v>
      </c>
      <c r="D108" s="14" t="s">
        <v>558</v>
      </c>
      <c r="E108" s="13">
        <v>7</v>
      </c>
      <c r="F108" s="55" t="s">
        <v>120</v>
      </c>
      <c r="G108" s="196" t="s">
        <v>31</v>
      </c>
      <c r="H108" s="185" t="s">
        <v>37</v>
      </c>
      <c r="I108" s="13" t="s">
        <v>33</v>
      </c>
      <c r="J108" s="266">
        <v>1</v>
      </c>
      <c r="K108" s="266"/>
      <c r="L108" s="265"/>
      <c r="M108" s="15">
        <f t="shared" si="37"/>
        <v>1</v>
      </c>
      <c r="N108" s="56">
        <v>0</v>
      </c>
      <c r="O108" s="17"/>
      <c r="P108" s="17">
        <v>38547</v>
      </c>
      <c r="Q108" s="57">
        <v>0</v>
      </c>
      <c r="R108" s="19">
        <v>38547</v>
      </c>
      <c r="S108" s="17">
        <v>0</v>
      </c>
      <c r="T108" s="20">
        <v>0</v>
      </c>
      <c r="U108" s="21">
        <f>'SIKLUS-7'!R92</f>
        <v>1</v>
      </c>
      <c r="V108" s="340">
        <f>'SIKLUS-7'!S92</f>
        <v>0</v>
      </c>
      <c r="W108" s="340">
        <f>'SIKLUS-7'!T92</f>
        <v>0</v>
      </c>
      <c r="X108" s="340">
        <f>'SIKLUS-7'!U92</f>
        <v>0</v>
      </c>
      <c r="Y108" s="340">
        <f>'SIKLUS-7'!V92</f>
        <v>0</v>
      </c>
      <c r="Z108" s="340">
        <f>'SIKLUS-7'!W92</f>
        <v>0</v>
      </c>
    </row>
    <row r="109" spans="1:26" ht="38.15" customHeight="1">
      <c r="A109" s="11">
        <f t="shared" si="15"/>
        <v>26</v>
      </c>
      <c r="B109" s="54" t="s">
        <v>117</v>
      </c>
      <c r="C109" s="14" t="s">
        <v>122</v>
      </c>
      <c r="D109" s="14" t="s">
        <v>559</v>
      </c>
      <c r="E109" s="13">
        <v>7</v>
      </c>
      <c r="F109" s="55" t="s">
        <v>120</v>
      </c>
      <c r="G109" s="185" t="s">
        <v>31</v>
      </c>
      <c r="H109" s="185" t="s">
        <v>126</v>
      </c>
      <c r="I109" s="13" t="s">
        <v>44</v>
      </c>
      <c r="J109" s="266"/>
      <c r="K109" s="266">
        <v>1</v>
      </c>
      <c r="L109" s="265"/>
      <c r="M109" s="15">
        <f t="shared" si="37"/>
        <v>1</v>
      </c>
      <c r="N109" s="16">
        <v>0</v>
      </c>
      <c r="O109" s="17"/>
      <c r="P109" s="17">
        <v>30993</v>
      </c>
      <c r="Q109" s="18">
        <v>455</v>
      </c>
      <c r="R109" s="19">
        <v>30538</v>
      </c>
      <c r="S109" s="17">
        <v>0</v>
      </c>
      <c r="T109" s="20">
        <v>1.4680734359371471E-2</v>
      </c>
      <c r="U109" s="21">
        <f>'SIKLUS-7'!R93</f>
        <v>1</v>
      </c>
      <c r="V109" s="340">
        <f>'SIKLUS-7'!S93</f>
        <v>0</v>
      </c>
      <c r="W109" s="340">
        <f>'SIKLUS-7'!T93</f>
        <v>0</v>
      </c>
      <c r="X109" s="340">
        <f>'SIKLUS-7'!U93</f>
        <v>0</v>
      </c>
      <c r="Y109" s="340">
        <f>'SIKLUS-7'!V93</f>
        <v>0</v>
      </c>
      <c r="Z109" s="340">
        <f>'SIKLUS-7'!W93</f>
        <v>0</v>
      </c>
    </row>
    <row r="110" spans="1:26" ht="38.15" customHeight="1">
      <c r="A110" s="11">
        <f t="shared" si="15"/>
        <v>27</v>
      </c>
      <c r="B110" s="54" t="s">
        <v>117</v>
      </c>
      <c r="C110" s="14" t="s">
        <v>122</v>
      </c>
      <c r="D110" s="14" t="s">
        <v>127</v>
      </c>
      <c r="E110" s="13">
        <v>7</v>
      </c>
      <c r="F110" s="55" t="s">
        <v>120</v>
      </c>
      <c r="G110" s="185" t="s">
        <v>31</v>
      </c>
      <c r="H110" s="185" t="s">
        <v>32</v>
      </c>
      <c r="I110" s="13" t="s">
        <v>44</v>
      </c>
      <c r="J110" s="266">
        <v>1</v>
      </c>
      <c r="K110" s="266"/>
      <c r="L110" s="265"/>
      <c r="M110" s="15">
        <f t="shared" si="37"/>
        <v>1</v>
      </c>
      <c r="N110" s="16">
        <v>0</v>
      </c>
      <c r="O110" s="17"/>
      <c r="P110" s="17">
        <v>38297</v>
      </c>
      <c r="Q110" s="18">
        <v>0</v>
      </c>
      <c r="R110" s="19">
        <v>38297</v>
      </c>
      <c r="S110" s="17">
        <v>0</v>
      </c>
      <c r="T110" s="20">
        <v>0</v>
      </c>
      <c r="U110" s="21">
        <f>'SIKLUS-7'!R94</f>
        <v>1</v>
      </c>
      <c r="V110" s="340">
        <f>'SIKLUS-7'!S94</f>
        <v>1</v>
      </c>
      <c r="W110" s="340">
        <f>'SIKLUS-7'!T94</f>
        <v>0</v>
      </c>
      <c r="X110" s="340">
        <f>'SIKLUS-7'!U94</f>
        <v>0</v>
      </c>
      <c r="Y110" s="340">
        <f>'SIKLUS-7'!V94</f>
        <v>0</v>
      </c>
      <c r="Z110" s="340">
        <f>'SIKLUS-7'!W94</f>
        <v>0</v>
      </c>
    </row>
    <row r="111" spans="1:26" ht="38.15" customHeight="1">
      <c r="A111" s="11">
        <f t="shared" si="15"/>
        <v>28</v>
      </c>
      <c r="B111" s="54" t="s">
        <v>117</v>
      </c>
      <c r="C111" s="14" t="s">
        <v>122</v>
      </c>
      <c r="D111" s="14" t="s">
        <v>560</v>
      </c>
      <c r="E111" s="13">
        <v>7</v>
      </c>
      <c r="F111" s="55" t="s">
        <v>120</v>
      </c>
      <c r="G111" s="185" t="s">
        <v>31</v>
      </c>
      <c r="H111" s="185" t="s">
        <v>32</v>
      </c>
      <c r="I111" s="13" t="s">
        <v>33</v>
      </c>
      <c r="J111" s="266">
        <v>1</v>
      </c>
      <c r="K111" s="266"/>
      <c r="L111" s="265"/>
      <c r="M111" s="15">
        <f t="shared" si="37"/>
        <v>1</v>
      </c>
      <c r="N111" s="16">
        <v>0</v>
      </c>
      <c r="O111" s="17"/>
      <c r="P111" s="17">
        <v>30743</v>
      </c>
      <c r="Q111" s="18">
        <v>0</v>
      </c>
      <c r="R111" s="19">
        <v>30743</v>
      </c>
      <c r="S111" s="17">
        <v>0</v>
      </c>
      <c r="T111" s="20">
        <v>0</v>
      </c>
      <c r="U111" s="21">
        <f>'SIKLUS-7'!R96</f>
        <v>1</v>
      </c>
      <c r="V111" s="340">
        <f>'SIKLUS-7'!S96</f>
        <v>1</v>
      </c>
      <c r="W111" s="340">
        <f>'SIKLUS-7'!T96</f>
        <v>0</v>
      </c>
      <c r="X111" s="340">
        <f>'SIKLUS-7'!U96</f>
        <v>0</v>
      </c>
      <c r="Y111" s="340">
        <f>'SIKLUS-7'!V96</f>
        <v>0</v>
      </c>
      <c r="Z111" s="340">
        <f>'SIKLUS-7'!W96</f>
        <v>0</v>
      </c>
    </row>
    <row r="112" spans="1:26" ht="38.15" customHeight="1">
      <c r="A112" s="11">
        <f t="shared" si="15"/>
        <v>29</v>
      </c>
      <c r="B112" s="54" t="s">
        <v>117</v>
      </c>
      <c r="C112" s="14" t="s">
        <v>122</v>
      </c>
      <c r="D112" s="14" t="s">
        <v>338</v>
      </c>
      <c r="E112" s="13">
        <v>7</v>
      </c>
      <c r="F112" s="55" t="s">
        <v>120</v>
      </c>
      <c r="G112" s="185" t="s">
        <v>31</v>
      </c>
      <c r="H112" s="185" t="s">
        <v>32</v>
      </c>
      <c r="I112" s="13" t="s">
        <v>44</v>
      </c>
      <c r="J112" s="266">
        <v>1</v>
      </c>
      <c r="K112" s="266"/>
      <c r="L112" s="265"/>
      <c r="M112" s="15">
        <f t="shared" si="37"/>
        <v>1</v>
      </c>
      <c r="N112" s="16">
        <v>0</v>
      </c>
      <c r="O112" s="17"/>
      <c r="P112" s="17">
        <v>38547</v>
      </c>
      <c r="Q112" s="18">
        <v>0</v>
      </c>
      <c r="R112" s="19">
        <v>38547</v>
      </c>
      <c r="S112" s="17">
        <v>0</v>
      </c>
      <c r="T112" s="20">
        <v>0</v>
      </c>
      <c r="U112" s="21">
        <f>'SIKLUS-7'!R97</f>
        <v>1</v>
      </c>
      <c r="V112" s="340">
        <f>'SIKLUS-7'!S97</f>
        <v>1</v>
      </c>
      <c r="W112" s="340">
        <f>'SIKLUS-7'!T97</f>
        <v>0</v>
      </c>
      <c r="X112" s="340">
        <f>'SIKLUS-7'!U97</f>
        <v>0</v>
      </c>
      <c r="Y112" s="340">
        <f>'SIKLUS-7'!V97</f>
        <v>0</v>
      </c>
      <c r="Z112" s="340">
        <f>'SIKLUS-7'!W97</f>
        <v>0</v>
      </c>
    </row>
    <row r="113" spans="1:26" ht="38.15" customHeight="1">
      <c r="A113" s="11">
        <f t="shared" si="15"/>
        <v>30</v>
      </c>
      <c r="B113" s="54" t="s">
        <v>117</v>
      </c>
      <c r="C113" s="14" t="s">
        <v>122</v>
      </c>
      <c r="D113" s="14" t="s">
        <v>561</v>
      </c>
      <c r="E113" s="13">
        <v>7</v>
      </c>
      <c r="F113" s="55" t="s">
        <v>120</v>
      </c>
      <c r="G113" s="185" t="s">
        <v>31</v>
      </c>
      <c r="H113" s="185" t="s">
        <v>32</v>
      </c>
      <c r="I113" s="13" t="s">
        <v>33</v>
      </c>
      <c r="J113" s="266">
        <v>1</v>
      </c>
      <c r="K113" s="266"/>
      <c r="L113" s="265"/>
      <c r="M113" s="15">
        <f t="shared" si="37"/>
        <v>1</v>
      </c>
      <c r="N113" s="16">
        <v>0</v>
      </c>
      <c r="O113" s="17"/>
      <c r="P113" s="17">
        <v>34520</v>
      </c>
      <c r="Q113" s="18">
        <v>0</v>
      </c>
      <c r="R113" s="19">
        <v>34520</v>
      </c>
      <c r="S113" s="17">
        <v>0</v>
      </c>
      <c r="T113" s="20">
        <v>0</v>
      </c>
      <c r="U113" s="21">
        <f>'SIKLUS-7'!R98</f>
        <v>1</v>
      </c>
      <c r="V113" s="340">
        <f>'SIKLUS-7'!S98</f>
        <v>1</v>
      </c>
      <c r="W113" s="340">
        <f>'SIKLUS-7'!T98</f>
        <v>1</v>
      </c>
      <c r="X113" s="340">
        <f>'SIKLUS-7'!U98</f>
        <v>0</v>
      </c>
      <c r="Y113" s="340">
        <f>'SIKLUS-7'!V98</f>
        <v>0</v>
      </c>
      <c r="Z113" s="340">
        <f>'SIKLUS-7'!W98</f>
        <v>0</v>
      </c>
    </row>
    <row r="114" spans="1:26" ht="38.15" customHeight="1">
      <c r="A114" s="11">
        <f>A113+1</f>
        <v>31</v>
      </c>
      <c r="B114" s="54" t="s">
        <v>117</v>
      </c>
      <c r="C114" s="14" t="s">
        <v>122</v>
      </c>
      <c r="D114" s="14" t="s">
        <v>562</v>
      </c>
      <c r="E114" s="13">
        <v>7</v>
      </c>
      <c r="F114" s="55" t="s">
        <v>120</v>
      </c>
      <c r="G114" s="185" t="s">
        <v>31</v>
      </c>
      <c r="H114" s="185" t="s">
        <v>32</v>
      </c>
      <c r="I114" s="13" t="s">
        <v>44</v>
      </c>
      <c r="J114" s="266">
        <v>1</v>
      </c>
      <c r="K114" s="266"/>
      <c r="L114" s="265"/>
      <c r="M114" s="15">
        <f t="shared" si="37"/>
        <v>1</v>
      </c>
      <c r="N114" s="16">
        <v>0</v>
      </c>
      <c r="O114" s="17"/>
      <c r="P114" s="17">
        <v>34520</v>
      </c>
      <c r="Q114" s="18">
        <v>0</v>
      </c>
      <c r="R114" s="19">
        <v>34520</v>
      </c>
      <c r="S114" s="17">
        <v>0</v>
      </c>
      <c r="T114" s="20">
        <v>0</v>
      </c>
      <c r="U114" s="21">
        <f>'SIKLUS-7'!R100</f>
        <v>1</v>
      </c>
      <c r="V114" s="340">
        <f>'SIKLUS-7'!S100</f>
        <v>1</v>
      </c>
      <c r="W114" s="340">
        <f>'SIKLUS-7'!T100</f>
        <v>0</v>
      </c>
      <c r="X114" s="340">
        <f>'SIKLUS-7'!U100</f>
        <v>18</v>
      </c>
      <c r="Y114" s="340">
        <f>'SIKLUS-7'!V100</f>
        <v>1</v>
      </c>
      <c r="Z114" s="340">
        <f>'SIKLUS-7'!W100</f>
        <v>0</v>
      </c>
    </row>
    <row r="115" spans="1:26" ht="38.15" customHeight="1">
      <c r="A115" s="11">
        <f t="shared" si="15"/>
        <v>32</v>
      </c>
      <c r="B115" s="54" t="s">
        <v>117</v>
      </c>
      <c r="C115" s="14" t="s">
        <v>129</v>
      </c>
      <c r="D115" s="14" t="s">
        <v>563</v>
      </c>
      <c r="E115" s="13">
        <v>7</v>
      </c>
      <c r="F115" s="55" t="s">
        <v>120</v>
      </c>
      <c r="G115" s="185" t="s">
        <v>31</v>
      </c>
      <c r="H115" s="185" t="s">
        <v>32</v>
      </c>
      <c r="I115" s="13" t="s">
        <v>33</v>
      </c>
      <c r="J115" s="266">
        <v>1</v>
      </c>
      <c r="K115" s="266"/>
      <c r="L115" s="265"/>
      <c r="M115" s="15">
        <f t="shared" si="37"/>
        <v>1</v>
      </c>
      <c r="N115" s="16">
        <v>0</v>
      </c>
      <c r="O115" s="17"/>
      <c r="P115" s="17">
        <v>34270</v>
      </c>
      <c r="Q115" s="18">
        <v>0</v>
      </c>
      <c r="R115" s="19">
        <v>34270</v>
      </c>
      <c r="S115" s="17">
        <v>0</v>
      </c>
      <c r="T115" s="20">
        <v>0</v>
      </c>
      <c r="U115" s="21">
        <f>'SIKLUS-7'!R101</f>
        <v>1</v>
      </c>
      <c r="V115" s="340">
        <f>'SIKLUS-7'!S101</f>
        <v>0</v>
      </c>
      <c r="W115" s="340">
        <f>'SIKLUS-7'!T101</f>
        <v>0</v>
      </c>
      <c r="X115" s="340">
        <f>'SIKLUS-7'!U101</f>
        <v>0</v>
      </c>
      <c r="Y115" s="340">
        <f>'SIKLUS-7'!V101</f>
        <v>0</v>
      </c>
      <c r="Z115" s="340">
        <f>'SIKLUS-7'!W101</f>
        <v>0</v>
      </c>
    </row>
    <row r="116" spans="1:26" ht="38.15" customHeight="1">
      <c r="A116" s="11">
        <f t="shared" si="15"/>
        <v>33</v>
      </c>
      <c r="B116" s="54" t="s">
        <v>117</v>
      </c>
      <c r="C116" s="14" t="s">
        <v>129</v>
      </c>
      <c r="D116" s="14" t="s">
        <v>564</v>
      </c>
      <c r="E116" s="13">
        <v>7</v>
      </c>
      <c r="F116" s="55" t="s">
        <v>120</v>
      </c>
      <c r="G116" s="185" t="s">
        <v>31</v>
      </c>
      <c r="H116" s="185" t="s">
        <v>32</v>
      </c>
      <c r="I116" s="13" t="s">
        <v>44</v>
      </c>
      <c r="J116" s="266"/>
      <c r="K116" s="266">
        <v>1</v>
      </c>
      <c r="L116" s="265"/>
      <c r="M116" s="15">
        <f t="shared" si="37"/>
        <v>1</v>
      </c>
      <c r="N116" s="16">
        <v>0</v>
      </c>
      <c r="O116" s="17"/>
      <c r="P116" s="17">
        <v>34270</v>
      </c>
      <c r="Q116" s="18">
        <v>13862.8</v>
      </c>
      <c r="R116" s="19">
        <v>20407.2</v>
      </c>
      <c r="S116" s="17">
        <v>0</v>
      </c>
      <c r="T116" s="20">
        <v>0.40451707032389844</v>
      </c>
      <c r="U116" s="21">
        <v>0.95</v>
      </c>
      <c r="V116" s="340">
        <f>'SIKLUS-7'!S102</f>
        <v>0</v>
      </c>
      <c r="W116" s="340">
        <f>'SIKLUS-7'!T102</f>
        <v>0</v>
      </c>
      <c r="X116" s="340">
        <f>'SIKLUS-7'!U102</f>
        <v>33</v>
      </c>
      <c r="Y116" s="340">
        <f>'SIKLUS-7'!V102</f>
        <v>0</v>
      </c>
      <c r="Z116" s="340">
        <f>'SIKLUS-7'!W102</f>
        <v>0</v>
      </c>
    </row>
    <row r="117" spans="1:26" ht="38.15" customHeight="1">
      <c r="A117" s="11">
        <f t="shared" si="15"/>
        <v>34</v>
      </c>
      <c r="B117" s="54" t="s">
        <v>117</v>
      </c>
      <c r="C117" s="14" t="s">
        <v>129</v>
      </c>
      <c r="D117" s="14" t="s">
        <v>565</v>
      </c>
      <c r="E117" s="13">
        <v>7</v>
      </c>
      <c r="F117" s="55" t="s">
        <v>120</v>
      </c>
      <c r="G117" s="185" t="s">
        <v>31</v>
      </c>
      <c r="H117" s="185" t="s">
        <v>37</v>
      </c>
      <c r="I117" s="13" t="s">
        <v>44</v>
      </c>
      <c r="J117" s="266">
        <v>1</v>
      </c>
      <c r="K117" s="266"/>
      <c r="L117" s="265"/>
      <c r="M117" s="15">
        <f t="shared" si="37"/>
        <v>1</v>
      </c>
      <c r="N117" s="16">
        <v>0</v>
      </c>
      <c r="O117" s="17"/>
      <c r="P117" s="17">
        <v>34270</v>
      </c>
      <c r="Q117" s="18">
        <v>15392.3</v>
      </c>
      <c r="R117" s="19">
        <v>18877.7</v>
      </c>
      <c r="S117" s="17">
        <v>0</v>
      </c>
      <c r="T117" s="20">
        <v>0.44914794280711989</v>
      </c>
      <c r="U117" s="21">
        <f>'SIKLUS-7'!R103</f>
        <v>1</v>
      </c>
      <c r="V117" s="340">
        <f>'SIKLUS-7'!S103</f>
        <v>0</v>
      </c>
      <c r="W117" s="340">
        <f>'SIKLUS-7'!T103</f>
        <v>0</v>
      </c>
      <c r="X117" s="340">
        <f>'SIKLUS-7'!U103</f>
        <v>13</v>
      </c>
      <c r="Y117" s="340">
        <f>'SIKLUS-7'!V103</f>
        <v>0</v>
      </c>
      <c r="Z117" s="340">
        <f>'SIKLUS-7'!W103</f>
        <v>0</v>
      </c>
    </row>
    <row r="118" spans="1:26" ht="38.15" customHeight="1">
      <c r="A118" s="11">
        <f t="shared" si="15"/>
        <v>35</v>
      </c>
      <c r="B118" s="54" t="s">
        <v>117</v>
      </c>
      <c r="C118" s="14" t="s">
        <v>129</v>
      </c>
      <c r="D118" s="14" t="s">
        <v>566</v>
      </c>
      <c r="E118" s="13">
        <v>7</v>
      </c>
      <c r="F118" s="55" t="s">
        <v>120</v>
      </c>
      <c r="G118" s="185" t="s">
        <v>31</v>
      </c>
      <c r="H118" s="185" t="s">
        <v>37</v>
      </c>
      <c r="I118" s="13" t="s">
        <v>44</v>
      </c>
      <c r="J118" s="266">
        <v>1</v>
      </c>
      <c r="K118" s="266"/>
      <c r="L118" s="265"/>
      <c r="M118" s="15">
        <f t="shared" si="37"/>
        <v>1</v>
      </c>
      <c r="N118" s="16">
        <v>0</v>
      </c>
      <c r="O118" s="17"/>
      <c r="P118" s="17">
        <v>38047</v>
      </c>
      <c r="Q118" s="18">
        <v>18319.5</v>
      </c>
      <c r="R118" s="19">
        <v>19727.5</v>
      </c>
      <c r="S118" s="17">
        <v>0</v>
      </c>
      <c r="T118" s="20">
        <v>0.4814965700318028</v>
      </c>
      <c r="U118" s="21">
        <f>'SIKLUS-7'!R104</f>
        <v>1</v>
      </c>
      <c r="V118" s="340">
        <f>'SIKLUS-7'!S104</f>
        <v>0</v>
      </c>
      <c r="W118" s="340">
        <f>'SIKLUS-7'!T104</f>
        <v>0</v>
      </c>
      <c r="X118" s="340">
        <f>'SIKLUS-7'!U104</f>
        <v>0</v>
      </c>
      <c r="Y118" s="340">
        <f>'SIKLUS-7'!V104</f>
        <v>0</v>
      </c>
      <c r="Z118" s="340">
        <f>'SIKLUS-7'!W104</f>
        <v>0</v>
      </c>
    </row>
    <row r="119" spans="1:26" ht="38.15" customHeight="1">
      <c r="A119" s="11">
        <f t="shared" si="15"/>
        <v>36</v>
      </c>
      <c r="B119" s="54" t="s">
        <v>117</v>
      </c>
      <c r="C119" s="14" t="s">
        <v>129</v>
      </c>
      <c r="D119" s="14" t="s">
        <v>567</v>
      </c>
      <c r="E119" s="13">
        <v>7</v>
      </c>
      <c r="F119" s="55" t="s">
        <v>120</v>
      </c>
      <c r="G119" s="185" t="s">
        <v>31</v>
      </c>
      <c r="H119" s="185" t="s">
        <v>32</v>
      </c>
      <c r="I119" s="13" t="s">
        <v>44</v>
      </c>
      <c r="J119" s="266">
        <v>1</v>
      </c>
      <c r="K119" s="266"/>
      <c r="L119" s="265"/>
      <c r="M119" s="15">
        <f t="shared" si="37"/>
        <v>1</v>
      </c>
      <c r="N119" s="16">
        <v>0</v>
      </c>
      <c r="O119" s="17"/>
      <c r="P119" s="17">
        <v>38047</v>
      </c>
      <c r="Q119" s="18">
        <v>18933.45</v>
      </c>
      <c r="R119" s="19">
        <v>19113.55</v>
      </c>
      <c r="S119" s="17">
        <v>0</v>
      </c>
      <c r="T119" s="20">
        <v>0.49763319052750549</v>
      </c>
      <c r="U119" s="21">
        <f>'SIKLUS-7'!R105</f>
        <v>1</v>
      </c>
      <c r="V119" s="340">
        <f>'SIKLUS-7'!S105</f>
        <v>0</v>
      </c>
      <c r="W119" s="340">
        <f>'SIKLUS-7'!T105</f>
        <v>0</v>
      </c>
      <c r="X119" s="340">
        <f>'SIKLUS-7'!U105</f>
        <v>0</v>
      </c>
      <c r="Y119" s="340">
        <f>'SIKLUS-7'!V105</f>
        <v>0</v>
      </c>
      <c r="Z119" s="340">
        <f>'SIKLUS-7'!W105</f>
        <v>0</v>
      </c>
    </row>
    <row r="120" spans="1:26" ht="38.15" customHeight="1">
      <c r="A120" s="11">
        <f t="shared" si="15"/>
        <v>37</v>
      </c>
      <c r="B120" s="54" t="s">
        <v>117</v>
      </c>
      <c r="C120" s="14" t="s">
        <v>129</v>
      </c>
      <c r="D120" s="14" t="s">
        <v>128</v>
      </c>
      <c r="E120" s="13">
        <v>7</v>
      </c>
      <c r="F120" s="55" t="s">
        <v>120</v>
      </c>
      <c r="G120" s="185" t="s">
        <v>31</v>
      </c>
      <c r="H120" s="185" t="s">
        <v>32</v>
      </c>
      <c r="I120" s="13" t="s">
        <v>33</v>
      </c>
      <c r="J120" s="266"/>
      <c r="K120" s="266">
        <v>1</v>
      </c>
      <c r="L120" s="265"/>
      <c r="M120" s="15">
        <f t="shared" si="37"/>
        <v>1</v>
      </c>
      <c r="N120" s="16">
        <v>0</v>
      </c>
      <c r="O120" s="17"/>
      <c r="P120" s="17">
        <v>38047</v>
      </c>
      <c r="Q120" s="18">
        <v>0</v>
      </c>
      <c r="R120" s="19">
        <v>38047</v>
      </c>
      <c r="S120" s="17">
        <v>0</v>
      </c>
      <c r="T120" s="20">
        <v>0</v>
      </c>
      <c r="U120" s="21">
        <f>'SIKLUS-7'!R106</f>
        <v>1</v>
      </c>
      <c r="V120" s="340">
        <f>'SIKLUS-7'!S106</f>
        <v>0</v>
      </c>
      <c r="W120" s="340">
        <f>'SIKLUS-7'!T106</f>
        <v>0</v>
      </c>
      <c r="X120" s="340">
        <f>'SIKLUS-7'!U106</f>
        <v>0</v>
      </c>
      <c r="Y120" s="340">
        <f>'SIKLUS-7'!V106</f>
        <v>0</v>
      </c>
      <c r="Z120" s="340">
        <f>'SIKLUS-7'!W106</f>
        <v>0</v>
      </c>
    </row>
    <row r="121" spans="1:26" ht="38.15" customHeight="1">
      <c r="A121" s="11">
        <f t="shared" si="15"/>
        <v>38</v>
      </c>
      <c r="B121" s="54" t="s">
        <v>117</v>
      </c>
      <c r="C121" s="14" t="s">
        <v>129</v>
      </c>
      <c r="D121" s="14" t="s">
        <v>568</v>
      </c>
      <c r="E121" s="13">
        <v>7</v>
      </c>
      <c r="F121" s="55" t="s">
        <v>120</v>
      </c>
      <c r="G121" s="185" t="s">
        <v>31</v>
      </c>
      <c r="H121" s="185" t="s">
        <v>32</v>
      </c>
      <c r="I121" s="13" t="s">
        <v>44</v>
      </c>
      <c r="J121" s="266"/>
      <c r="K121" s="266">
        <v>1</v>
      </c>
      <c r="L121" s="265"/>
      <c r="M121" s="15">
        <f t="shared" si="37"/>
        <v>1</v>
      </c>
      <c r="N121" s="16">
        <v>0</v>
      </c>
      <c r="O121" s="17"/>
      <c r="P121" s="17">
        <v>34520</v>
      </c>
      <c r="Q121" s="18">
        <v>0</v>
      </c>
      <c r="R121" s="19">
        <v>34520</v>
      </c>
      <c r="S121" s="17">
        <v>0</v>
      </c>
      <c r="T121" s="20">
        <v>0</v>
      </c>
      <c r="U121" s="21">
        <f>'SIKLUS-7'!R107</f>
        <v>1</v>
      </c>
      <c r="V121" s="340">
        <f>'SIKLUS-7'!S107</f>
        <v>0</v>
      </c>
      <c r="W121" s="340">
        <f>'SIKLUS-7'!T107</f>
        <v>0</v>
      </c>
      <c r="X121" s="340">
        <f>'SIKLUS-7'!U107</f>
        <v>0</v>
      </c>
      <c r="Y121" s="340">
        <f>'SIKLUS-7'!V107</f>
        <v>0</v>
      </c>
      <c r="Z121" s="340">
        <f>'SIKLUS-7'!W107</f>
        <v>0</v>
      </c>
    </row>
    <row r="122" spans="1:26" ht="38.15" customHeight="1">
      <c r="A122" s="11">
        <f t="shared" si="15"/>
        <v>39</v>
      </c>
      <c r="B122" s="54" t="s">
        <v>117</v>
      </c>
      <c r="C122" s="14" t="s">
        <v>130</v>
      </c>
      <c r="D122" s="14" t="s">
        <v>569</v>
      </c>
      <c r="E122" s="13">
        <v>7</v>
      </c>
      <c r="F122" s="55" t="s">
        <v>120</v>
      </c>
      <c r="G122" s="185" t="s">
        <v>31</v>
      </c>
      <c r="H122" s="185" t="s">
        <v>37</v>
      </c>
      <c r="I122" s="13" t="s">
        <v>44</v>
      </c>
      <c r="J122" s="266"/>
      <c r="K122" s="266">
        <v>1</v>
      </c>
      <c r="L122" s="265"/>
      <c r="M122" s="15">
        <f t="shared" si="37"/>
        <v>1</v>
      </c>
      <c r="N122" s="16">
        <v>0</v>
      </c>
      <c r="O122" s="17"/>
      <c r="P122" s="17">
        <v>30743</v>
      </c>
      <c r="Q122" s="18">
        <v>0</v>
      </c>
      <c r="R122" s="19">
        <v>30743</v>
      </c>
      <c r="S122" s="17">
        <v>0</v>
      </c>
      <c r="T122" s="20">
        <v>0</v>
      </c>
      <c r="U122" s="21">
        <f>'SIKLUS-7'!R109</f>
        <v>0.95</v>
      </c>
      <c r="V122" s="340">
        <f>'SIKLUS-7'!S109</f>
        <v>0</v>
      </c>
      <c r="W122" s="340">
        <f>'SIKLUS-7'!T109</f>
        <v>0</v>
      </c>
      <c r="X122" s="340">
        <f>'SIKLUS-7'!U109</f>
        <v>0</v>
      </c>
      <c r="Y122" s="340">
        <f>'SIKLUS-7'!V109</f>
        <v>0</v>
      </c>
      <c r="Z122" s="340">
        <f>'SIKLUS-7'!W109</f>
        <v>0</v>
      </c>
    </row>
    <row r="123" spans="1:26" ht="38.15" customHeight="1">
      <c r="A123" s="11">
        <f t="shared" si="15"/>
        <v>40</v>
      </c>
      <c r="B123" s="54" t="s">
        <v>117</v>
      </c>
      <c r="C123" s="14" t="s">
        <v>130</v>
      </c>
      <c r="D123" s="14" t="s">
        <v>571</v>
      </c>
      <c r="E123" s="13">
        <v>7</v>
      </c>
      <c r="F123" s="55" t="s">
        <v>120</v>
      </c>
      <c r="G123" s="185" t="s">
        <v>31</v>
      </c>
      <c r="H123" s="185" t="s">
        <v>37</v>
      </c>
      <c r="I123" s="13" t="s">
        <v>44</v>
      </c>
      <c r="J123" s="266"/>
      <c r="K123" s="266">
        <v>1</v>
      </c>
      <c r="L123" s="265"/>
      <c r="M123" s="15">
        <f t="shared" si="37"/>
        <v>1</v>
      </c>
      <c r="N123" s="16">
        <v>0</v>
      </c>
      <c r="O123" s="17"/>
      <c r="P123" s="17">
        <v>34270</v>
      </c>
      <c r="Q123" s="18">
        <v>0</v>
      </c>
      <c r="R123" s="19">
        <v>34270</v>
      </c>
      <c r="S123" s="17">
        <v>0</v>
      </c>
      <c r="T123" s="20">
        <v>0</v>
      </c>
      <c r="U123" s="21">
        <f>'SIKLUS-7'!R112</f>
        <v>0.82</v>
      </c>
      <c r="V123" s="340">
        <f>'SIKLUS-7'!S112</f>
        <v>0</v>
      </c>
      <c r="W123" s="340">
        <f>'SIKLUS-7'!T112</f>
        <v>0</v>
      </c>
      <c r="X123" s="340">
        <f>'SIKLUS-7'!U112</f>
        <v>0</v>
      </c>
      <c r="Y123" s="340">
        <f>'SIKLUS-7'!V112</f>
        <v>0</v>
      </c>
      <c r="Z123" s="340">
        <f>'SIKLUS-7'!W112</f>
        <v>0</v>
      </c>
    </row>
    <row r="124" spans="1:26" ht="38.15" customHeight="1">
      <c r="A124" s="11">
        <f t="shared" si="15"/>
        <v>41</v>
      </c>
      <c r="B124" s="54" t="s">
        <v>117</v>
      </c>
      <c r="C124" s="14" t="s">
        <v>130</v>
      </c>
      <c r="D124" s="14" t="s">
        <v>131</v>
      </c>
      <c r="E124" s="13">
        <v>7</v>
      </c>
      <c r="F124" s="55" t="s">
        <v>120</v>
      </c>
      <c r="G124" s="185" t="s">
        <v>31</v>
      </c>
      <c r="H124" s="185" t="s">
        <v>32</v>
      </c>
      <c r="I124" s="13" t="s">
        <v>44</v>
      </c>
      <c r="J124" s="266">
        <v>1</v>
      </c>
      <c r="K124" s="266"/>
      <c r="L124" s="265"/>
      <c r="M124" s="15">
        <f t="shared" si="37"/>
        <v>1</v>
      </c>
      <c r="N124" s="16">
        <v>0</v>
      </c>
      <c r="O124" s="17"/>
      <c r="P124" s="17">
        <v>34270</v>
      </c>
      <c r="Q124" s="18">
        <v>0</v>
      </c>
      <c r="R124" s="19">
        <v>34270</v>
      </c>
      <c r="S124" s="17">
        <v>0</v>
      </c>
      <c r="T124" s="20">
        <v>0</v>
      </c>
      <c r="U124" s="21">
        <f>'SIKLUS-7'!R114</f>
        <v>1</v>
      </c>
      <c r="V124" s="340">
        <f>'SIKLUS-7'!S114</f>
        <v>0</v>
      </c>
      <c r="W124" s="340">
        <f>'SIKLUS-7'!T114</f>
        <v>0</v>
      </c>
      <c r="X124" s="340">
        <f>'SIKLUS-7'!U114</f>
        <v>0</v>
      </c>
      <c r="Y124" s="340">
        <f>'SIKLUS-7'!V114</f>
        <v>0</v>
      </c>
      <c r="Z124" s="340">
        <f>'SIKLUS-7'!W114</f>
        <v>0</v>
      </c>
    </row>
    <row r="125" spans="1:26" ht="38.15" customHeight="1">
      <c r="A125" s="11">
        <f t="shared" si="15"/>
        <v>42</v>
      </c>
      <c r="B125" s="199" t="s">
        <v>117</v>
      </c>
      <c r="C125" s="200" t="s">
        <v>130</v>
      </c>
      <c r="D125" s="200" t="s">
        <v>521</v>
      </c>
      <c r="E125" s="201">
        <v>7</v>
      </c>
      <c r="F125" s="202" t="s">
        <v>120</v>
      </c>
      <c r="G125" s="203" t="s">
        <v>31</v>
      </c>
      <c r="H125" s="203" t="s">
        <v>32</v>
      </c>
      <c r="I125" s="201" t="s">
        <v>33</v>
      </c>
      <c r="J125" s="266"/>
      <c r="K125" s="266">
        <v>1</v>
      </c>
      <c r="L125" s="266"/>
      <c r="M125" s="15">
        <f t="shared" si="37"/>
        <v>1</v>
      </c>
      <c r="N125" s="205">
        <v>0</v>
      </c>
      <c r="O125" s="206"/>
      <c r="P125" s="206">
        <v>38047</v>
      </c>
      <c r="Q125" s="207">
        <v>0</v>
      </c>
      <c r="R125" s="208">
        <v>38047</v>
      </c>
      <c r="S125" s="206">
        <v>0</v>
      </c>
      <c r="T125" s="209">
        <v>0</v>
      </c>
      <c r="U125" s="210">
        <f>'SIKLUS-7'!R115</f>
        <v>0.56999999999999995</v>
      </c>
      <c r="V125" s="342">
        <f>'SIKLUS-7'!S115</f>
        <v>0</v>
      </c>
      <c r="W125" s="342">
        <f>'SIKLUS-7'!T115</f>
        <v>0</v>
      </c>
      <c r="X125" s="342">
        <f>'SIKLUS-7'!U115</f>
        <v>0</v>
      </c>
      <c r="Y125" s="342">
        <f>'SIKLUS-7'!V115</f>
        <v>0</v>
      </c>
      <c r="Z125" s="342">
        <f>'SIKLUS-7'!W115</f>
        <v>0</v>
      </c>
    </row>
    <row r="126" spans="1:26" ht="38.15" customHeight="1">
      <c r="A126" s="11">
        <f t="shared" si="15"/>
        <v>43</v>
      </c>
      <c r="B126" s="54" t="s">
        <v>117</v>
      </c>
      <c r="C126" s="14" t="s">
        <v>132</v>
      </c>
      <c r="D126" s="14" t="s">
        <v>572</v>
      </c>
      <c r="E126" s="13">
        <v>7</v>
      </c>
      <c r="F126" s="55" t="s">
        <v>120</v>
      </c>
      <c r="G126" s="185" t="s">
        <v>31</v>
      </c>
      <c r="H126" s="185" t="s">
        <v>37</v>
      </c>
      <c r="I126" s="13" t="s">
        <v>44</v>
      </c>
      <c r="J126" s="266"/>
      <c r="K126" s="266">
        <v>1</v>
      </c>
      <c r="L126" s="265"/>
      <c r="M126" s="15">
        <f t="shared" si="37"/>
        <v>1</v>
      </c>
      <c r="N126" s="16">
        <v>0</v>
      </c>
      <c r="O126" s="17"/>
      <c r="P126" s="17">
        <v>34270</v>
      </c>
      <c r="Q126" s="18">
        <v>0</v>
      </c>
      <c r="R126" s="19">
        <v>34270</v>
      </c>
      <c r="S126" s="17">
        <v>0</v>
      </c>
      <c r="T126" s="20">
        <v>0</v>
      </c>
      <c r="U126" s="21">
        <f>'SIKLUS-7'!R116</f>
        <v>1</v>
      </c>
      <c r="V126" s="340">
        <f>'SIKLUS-7'!S116</f>
        <v>0</v>
      </c>
      <c r="W126" s="340">
        <f>'SIKLUS-7'!T116</f>
        <v>0</v>
      </c>
      <c r="X126" s="340">
        <f>'SIKLUS-7'!U116</f>
        <v>10</v>
      </c>
      <c r="Y126" s="340">
        <f>'SIKLUS-7'!V116</f>
        <v>0</v>
      </c>
      <c r="Z126" s="340">
        <f>'SIKLUS-7'!W116</f>
        <v>0</v>
      </c>
    </row>
    <row r="127" spans="1:26" ht="38.15" customHeight="1">
      <c r="A127" s="11">
        <f t="shared" si="15"/>
        <v>44</v>
      </c>
      <c r="B127" s="54" t="s">
        <v>117</v>
      </c>
      <c r="C127" s="14" t="s">
        <v>132</v>
      </c>
      <c r="D127" s="14" t="s">
        <v>573</v>
      </c>
      <c r="E127" s="13">
        <v>7</v>
      </c>
      <c r="F127" s="55" t="s">
        <v>120</v>
      </c>
      <c r="G127" s="185" t="s">
        <v>31</v>
      </c>
      <c r="H127" s="185" t="s">
        <v>37</v>
      </c>
      <c r="I127" s="13" t="s">
        <v>44</v>
      </c>
      <c r="J127" s="266"/>
      <c r="K127" s="266">
        <v>1</v>
      </c>
      <c r="L127" s="265"/>
      <c r="M127" s="15">
        <f t="shared" si="37"/>
        <v>1</v>
      </c>
      <c r="N127" s="16">
        <v>0</v>
      </c>
      <c r="O127" s="17"/>
      <c r="P127" s="17">
        <v>34270</v>
      </c>
      <c r="Q127" s="18">
        <v>0</v>
      </c>
      <c r="R127" s="19">
        <v>34270</v>
      </c>
      <c r="S127" s="17">
        <v>0</v>
      </c>
      <c r="T127" s="20">
        <v>0</v>
      </c>
      <c r="U127" s="21">
        <f>'SIKLUS-7'!R117</f>
        <v>1</v>
      </c>
      <c r="V127" s="340">
        <f>'SIKLUS-7'!S117</f>
        <v>0</v>
      </c>
      <c r="W127" s="340">
        <f>'SIKLUS-7'!T117</f>
        <v>0</v>
      </c>
      <c r="X127" s="340">
        <f>'SIKLUS-7'!U117</f>
        <v>0</v>
      </c>
      <c r="Y127" s="340">
        <f>'SIKLUS-7'!V117</f>
        <v>0</v>
      </c>
      <c r="Z127" s="340">
        <f>'SIKLUS-7'!W117</f>
        <v>0</v>
      </c>
    </row>
    <row r="128" spans="1:26" ht="38.15" customHeight="1">
      <c r="A128" s="11">
        <f t="shared" si="15"/>
        <v>45</v>
      </c>
      <c r="B128" s="54" t="s">
        <v>117</v>
      </c>
      <c r="C128" s="14" t="s">
        <v>132</v>
      </c>
      <c r="D128" s="14" t="s">
        <v>574</v>
      </c>
      <c r="E128" s="13">
        <v>7</v>
      </c>
      <c r="F128" s="55" t="s">
        <v>120</v>
      </c>
      <c r="G128" s="185" t="s">
        <v>31</v>
      </c>
      <c r="H128" s="185" t="s">
        <v>35</v>
      </c>
      <c r="I128" s="13" t="s">
        <v>33</v>
      </c>
      <c r="J128" s="266">
        <v>1</v>
      </c>
      <c r="K128" s="266"/>
      <c r="L128" s="265"/>
      <c r="M128" s="15">
        <f t="shared" si="37"/>
        <v>1</v>
      </c>
      <c r="N128" s="16">
        <v>0</v>
      </c>
      <c r="O128" s="17"/>
      <c r="P128" s="17">
        <v>34270</v>
      </c>
      <c r="Q128" s="18">
        <v>0</v>
      </c>
      <c r="R128" s="19">
        <v>34270</v>
      </c>
      <c r="S128" s="17">
        <v>0</v>
      </c>
      <c r="T128" s="20">
        <v>0</v>
      </c>
      <c r="U128" s="21">
        <f>'SIKLUS-7'!R120</f>
        <v>1</v>
      </c>
      <c r="V128" s="340">
        <f>'SIKLUS-7'!S120</f>
        <v>0</v>
      </c>
      <c r="W128" s="340">
        <f>'SIKLUS-7'!T120</f>
        <v>0</v>
      </c>
      <c r="X128" s="340">
        <f>'SIKLUS-7'!U120</f>
        <v>0</v>
      </c>
      <c r="Y128" s="340">
        <f>'SIKLUS-7'!V120</f>
        <v>0</v>
      </c>
      <c r="Z128" s="340">
        <f>'SIKLUS-7'!W120</f>
        <v>0</v>
      </c>
    </row>
    <row r="129" spans="1:26" ht="38.15" customHeight="1">
      <c r="A129" s="11">
        <f t="shared" si="15"/>
        <v>46</v>
      </c>
      <c r="B129" s="54" t="s">
        <v>117</v>
      </c>
      <c r="C129" s="185" t="s">
        <v>135</v>
      </c>
      <c r="D129" s="14" t="s">
        <v>575</v>
      </c>
      <c r="E129" s="13">
        <v>7</v>
      </c>
      <c r="F129" s="55" t="s">
        <v>120</v>
      </c>
      <c r="G129" s="185" t="s">
        <v>31</v>
      </c>
      <c r="H129" s="185" t="s">
        <v>37</v>
      </c>
      <c r="I129" s="13" t="s">
        <v>33</v>
      </c>
      <c r="J129" s="266"/>
      <c r="K129" s="266">
        <v>1</v>
      </c>
      <c r="L129" s="265"/>
      <c r="M129" s="15">
        <f t="shared" si="37"/>
        <v>1</v>
      </c>
      <c r="N129" s="16">
        <v>0</v>
      </c>
      <c r="O129" s="17"/>
      <c r="P129" s="17">
        <v>34270</v>
      </c>
      <c r="Q129" s="18">
        <v>0</v>
      </c>
      <c r="R129" s="19">
        <v>34270</v>
      </c>
      <c r="S129" s="17">
        <v>0</v>
      </c>
      <c r="T129" s="20">
        <v>0</v>
      </c>
      <c r="U129" s="21">
        <f>'SIKLUS-7'!R121</f>
        <v>1</v>
      </c>
      <c r="V129" s="344">
        <f>'SIKLUS-7'!S121</f>
        <v>0</v>
      </c>
      <c r="W129" s="344">
        <f>'SIKLUS-7'!T121</f>
        <v>0</v>
      </c>
      <c r="X129" s="344">
        <f>'SIKLUS-7'!U121</f>
        <v>0</v>
      </c>
      <c r="Y129" s="344">
        <f>'SIKLUS-7'!V121</f>
        <v>0</v>
      </c>
      <c r="Z129" s="344">
        <f>'SIKLUS-7'!W121</f>
        <v>0</v>
      </c>
    </row>
    <row r="130" spans="1:26" ht="38.15" customHeight="1">
      <c r="A130" s="11">
        <f t="shared" si="15"/>
        <v>47</v>
      </c>
      <c r="B130" s="54" t="s">
        <v>117</v>
      </c>
      <c r="C130" s="185" t="s">
        <v>135</v>
      </c>
      <c r="D130" s="14" t="s">
        <v>576</v>
      </c>
      <c r="E130" s="13">
        <v>7</v>
      </c>
      <c r="F130" s="55" t="s">
        <v>120</v>
      </c>
      <c r="G130" s="185" t="s">
        <v>31</v>
      </c>
      <c r="H130" s="185" t="s">
        <v>32</v>
      </c>
      <c r="I130" s="13" t="s">
        <v>44</v>
      </c>
      <c r="J130" s="266"/>
      <c r="K130" s="266">
        <v>1</v>
      </c>
      <c r="L130" s="265"/>
      <c r="M130" s="15">
        <f t="shared" si="37"/>
        <v>1</v>
      </c>
      <c r="N130" s="16">
        <v>0</v>
      </c>
      <c r="O130" s="17"/>
      <c r="P130" s="17">
        <v>30743</v>
      </c>
      <c r="Q130" s="18">
        <v>0</v>
      </c>
      <c r="R130" s="19">
        <v>30743</v>
      </c>
      <c r="S130" s="17">
        <v>0</v>
      </c>
      <c r="T130" s="20">
        <v>0</v>
      </c>
      <c r="U130" s="21">
        <f>'SIKLUS-7'!R122</f>
        <v>1</v>
      </c>
      <c r="V130" s="344">
        <f>'SIKLUS-7'!S122</f>
        <v>0</v>
      </c>
      <c r="W130" s="344">
        <f>'SIKLUS-7'!T122</f>
        <v>0</v>
      </c>
      <c r="X130" s="344">
        <f>'SIKLUS-7'!U122</f>
        <v>0</v>
      </c>
      <c r="Y130" s="344">
        <f>'SIKLUS-7'!V122</f>
        <v>0</v>
      </c>
      <c r="Z130" s="344">
        <f>'SIKLUS-7'!W122</f>
        <v>0</v>
      </c>
    </row>
    <row r="131" spans="1:26" ht="38.15" customHeight="1">
      <c r="A131" s="11">
        <f t="shared" si="15"/>
        <v>48</v>
      </c>
      <c r="B131" s="54" t="s">
        <v>117</v>
      </c>
      <c r="C131" s="185" t="s">
        <v>135</v>
      </c>
      <c r="D131" s="14" t="s">
        <v>577</v>
      </c>
      <c r="E131" s="13">
        <v>7</v>
      </c>
      <c r="F131" s="55" t="s">
        <v>120</v>
      </c>
      <c r="G131" s="185" t="s">
        <v>31</v>
      </c>
      <c r="H131" s="185" t="s">
        <v>32</v>
      </c>
      <c r="I131" s="13" t="s">
        <v>33</v>
      </c>
      <c r="J131" s="266">
        <v>1</v>
      </c>
      <c r="K131" s="266"/>
      <c r="L131" s="265"/>
      <c r="M131" s="15">
        <f t="shared" si="37"/>
        <v>1</v>
      </c>
      <c r="N131" s="16">
        <v>0</v>
      </c>
      <c r="O131" s="17"/>
      <c r="P131" s="17">
        <v>34270</v>
      </c>
      <c r="Q131" s="18">
        <v>0</v>
      </c>
      <c r="R131" s="19">
        <v>34270</v>
      </c>
      <c r="S131" s="17">
        <v>0</v>
      </c>
      <c r="T131" s="20">
        <v>0</v>
      </c>
      <c r="U131" s="21">
        <f>'SIKLUS-7'!R123</f>
        <v>1</v>
      </c>
      <c r="V131" s="344">
        <f>'SIKLUS-7'!S123</f>
        <v>0</v>
      </c>
      <c r="W131" s="344">
        <f>'SIKLUS-7'!T123</f>
        <v>0</v>
      </c>
      <c r="X131" s="344">
        <f>'SIKLUS-7'!U123</f>
        <v>0</v>
      </c>
      <c r="Y131" s="344">
        <f>'SIKLUS-7'!V123</f>
        <v>0</v>
      </c>
      <c r="Z131" s="344">
        <f>'SIKLUS-7'!W123</f>
        <v>0</v>
      </c>
    </row>
    <row r="132" spans="1:26" ht="38.15" customHeight="1">
      <c r="A132" s="11">
        <f t="shared" si="15"/>
        <v>49</v>
      </c>
      <c r="B132" s="54" t="s">
        <v>117</v>
      </c>
      <c r="C132" s="14" t="s">
        <v>136</v>
      </c>
      <c r="D132" s="14" t="s">
        <v>578</v>
      </c>
      <c r="E132" s="13">
        <v>7</v>
      </c>
      <c r="F132" s="55" t="s">
        <v>120</v>
      </c>
      <c r="G132" s="185" t="s">
        <v>31</v>
      </c>
      <c r="H132" s="185" t="s">
        <v>32</v>
      </c>
      <c r="I132" s="13" t="s">
        <v>33</v>
      </c>
      <c r="J132" s="266">
        <v>1</v>
      </c>
      <c r="K132" s="266"/>
      <c r="L132" s="265"/>
      <c r="M132" s="15">
        <f t="shared" si="37"/>
        <v>1</v>
      </c>
      <c r="N132" s="16">
        <v>0</v>
      </c>
      <c r="O132" s="17"/>
      <c r="P132" s="17">
        <v>34270</v>
      </c>
      <c r="Q132" s="18">
        <v>0</v>
      </c>
      <c r="R132" s="19">
        <v>34270</v>
      </c>
      <c r="S132" s="17">
        <v>0</v>
      </c>
      <c r="T132" s="20">
        <v>0</v>
      </c>
      <c r="U132" s="21">
        <f>'SIKLUS-7'!R124</f>
        <v>1</v>
      </c>
      <c r="V132" s="340">
        <f>'SIKLUS-7'!S124</f>
        <v>1</v>
      </c>
      <c r="W132" s="340">
        <f>'SIKLUS-7'!T124</f>
        <v>1</v>
      </c>
      <c r="X132" s="340">
        <f>'SIKLUS-7'!U124</f>
        <v>30</v>
      </c>
      <c r="Y132" s="340">
        <f>'SIKLUS-7'!V124</f>
        <v>0</v>
      </c>
      <c r="Z132" s="340">
        <f>'SIKLUS-7'!W124</f>
        <v>0</v>
      </c>
    </row>
    <row r="133" spans="1:26" ht="38.15" customHeight="1">
      <c r="A133" s="11"/>
      <c r="B133" s="54" t="s">
        <v>117</v>
      </c>
      <c r="C133" s="14" t="s">
        <v>136</v>
      </c>
      <c r="D133" s="14" t="s">
        <v>543</v>
      </c>
      <c r="E133" s="13">
        <v>7</v>
      </c>
      <c r="F133" s="55" t="s">
        <v>618</v>
      </c>
      <c r="G133" s="185" t="s">
        <v>31</v>
      </c>
      <c r="H133" s="185" t="s">
        <v>32</v>
      </c>
      <c r="I133" s="13" t="s">
        <v>33</v>
      </c>
      <c r="J133" s="266"/>
      <c r="K133" s="266">
        <v>1</v>
      </c>
      <c r="L133" s="265"/>
      <c r="M133" s="15">
        <f t="shared" si="37"/>
        <v>1</v>
      </c>
      <c r="N133" s="16"/>
      <c r="O133" s="17"/>
      <c r="P133" s="17"/>
      <c r="Q133" s="18"/>
      <c r="R133" s="19"/>
      <c r="S133" s="17"/>
      <c r="T133" s="20"/>
      <c r="U133" s="21">
        <f>'SIKLUS-7'!R126</f>
        <v>1</v>
      </c>
      <c r="V133" s="340">
        <f>'SIKLUS-7'!S126</f>
        <v>0</v>
      </c>
      <c r="W133" s="340">
        <f>'SIKLUS-7'!T126</f>
        <v>0</v>
      </c>
      <c r="X133" s="340">
        <f>'SIKLUS-7'!U126</f>
        <v>0</v>
      </c>
      <c r="Y133" s="340">
        <f>'SIKLUS-7'!V126</f>
        <v>0</v>
      </c>
      <c r="Z133" s="340">
        <f>'SIKLUS-7'!W126</f>
        <v>0</v>
      </c>
    </row>
    <row r="134" spans="1:26" ht="38.15" customHeight="1">
      <c r="A134" s="11">
        <f>A132+1</f>
        <v>50</v>
      </c>
      <c r="B134" s="54" t="s">
        <v>117</v>
      </c>
      <c r="C134" s="14" t="s">
        <v>136</v>
      </c>
      <c r="D134" s="14" t="s">
        <v>579</v>
      </c>
      <c r="E134" s="13">
        <v>7</v>
      </c>
      <c r="F134" s="55" t="s">
        <v>120</v>
      </c>
      <c r="G134" s="185" t="s">
        <v>31</v>
      </c>
      <c r="H134" s="185" t="s">
        <v>32</v>
      </c>
      <c r="I134" s="13" t="s">
        <v>33</v>
      </c>
      <c r="J134" s="266">
        <v>1</v>
      </c>
      <c r="K134" s="266"/>
      <c r="L134" s="265"/>
      <c r="M134" s="15">
        <f t="shared" si="37"/>
        <v>1</v>
      </c>
      <c r="N134" s="16">
        <v>0</v>
      </c>
      <c r="O134" s="17"/>
      <c r="P134" s="17">
        <v>30743</v>
      </c>
      <c r="Q134" s="18">
        <v>13039</v>
      </c>
      <c r="R134" s="19">
        <v>17704</v>
      </c>
      <c r="S134" s="17">
        <v>0</v>
      </c>
      <c r="T134" s="20">
        <v>0.42412907003220246</v>
      </c>
      <c r="U134" s="21">
        <f>'SIKLUS-7'!R127</f>
        <v>1</v>
      </c>
      <c r="V134" s="340">
        <f>'SIKLUS-7'!S127</f>
        <v>1</v>
      </c>
      <c r="W134" s="340">
        <f>'SIKLUS-7'!T127</f>
        <v>1</v>
      </c>
      <c r="X134" s="340">
        <f>'SIKLUS-7'!U127</f>
        <v>0</v>
      </c>
      <c r="Y134" s="340">
        <f>'SIKLUS-7'!V127</f>
        <v>0</v>
      </c>
      <c r="Z134" s="340">
        <f>'SIKLUS-7'!W127</f>
        <v>0</v>
      </c>
    </row>
    <row r="135" spans="1:26" ht="38.15" customHeight="1">
      <c r="A135" s="11">
        <f t="shared" si="15"/>
        <v>51</v>
      </c>
      <c r="B135" s="54" t="s">
        <v>117</v>
      </c>
      <c r="C135" s="14" t="s">
        <v>136</v>
      </c>
      <c r="D135" s="14" t="s">
        <v>580</v>
      </c>
      <c r="E135" s="13">
        <v>7</v>
      </c>
      <c r="F135" s="55" t="s">
        <v>120</v>
      </c>
      <c r="G135" s="185" t="s">
        <v>31</v>
      </c>
      <c r="H135" s="185" t="s">
        <v>32</v>
      </c>
      <c r="I135" s="13" t="s">
        <v>44</v>
      </c>
      <c r="J135" s="266">
        <v>1</v>
      </c>
      <c r="K135" s="266"/>
      <c r="L135" s="265"/>
      <c r="M135" s="15">
        <f t="shared" si="37"/>
        <v>1</v>
      </c>
      <c r="N135" s="16">
        <v>0</v>
      </c>
      <c r="O135" s="17"/>
      <c r="P135" s="17">
        <v>30743</v>
      </c>
      <c r="Q135" s="18">
        <v>0</v>
      </c>
      <c r="R135" s="19">
        <v>30743</v>
      </c>
      <c r="S135" s="17">
        <v>0</v>
      </c>
      <c r="T135" s="20">
        <v>0</v>
      </c>
      <c r="U135" s="21">
        <f>'SIKLUS-7'!R128</f>
        <v>1</v>
      </c>
      <c r="V135" s="340">
        <f>'SIKLUS-7'!S128</f>
        <v>1</v>
      </c>
      <c r="W135" s="340">
        <f>'SIKLUS-7'!T128</f>
        <v>1</v>
      </c>
      <c r="X135" s="340">
        <f>'SIKLUS-7'!U128</f>
        <v>0</v>
      </c>
      <c r="Y135" s="340">
        <f>'SIKLUS-7'!V128</f>
        <v>0</v>
      </c>
      <c r="Z135" s="340">
        <f>'SIKLUS-7'!W128</f>
        <v>0</v>
      </c>
    </row>
    <row r="136" spans="1:26" ht="38.15" customHeight="1">
      <c r="A136" s="11">
        <f t="shared" si="15"/>
        <v>52</v>
      </c>
      <c r="B136" s="54" t="s">
        <v>117</v>
      </c>
      <c r="C136" s="14" t="s">
        <v>136</v>
      </c>
      <c r="D136" s="14" t="s">
        <v>581</v>
      </c>
      <c r="E136" s="13">
        <v>7</v>
      </c>
      <c r="F136" s="55" t="s">
        <v>120</v>
      </c>
      <c r="G136" s="185" t="s">
        <v>31</v>
      </c>
      <c r="H136" s="185" t="s">
        <v>37</v>
      </c>
      <c r="I136" s="13" t="s">
        <v>33</v>
      </c>
      <c r="J136" s="266">
        <v>1</v>
      </c>
      <c r="K136" s="266"/>
      <c r="L136" s="265"/>
      <c r="M136" s="15">
        <f t="shared" si="37"/>
        <v>1</v>
      </c>
      <c r="N136" s="16">
        <v>0</v>
      </c>
      <c r="O136" s="17"/>
      <c r="P136" s="17">
        <v>34270</v>
      </c>
      <c r="Q136" s="18">
        <v>5683.02</v>
      </c>
      <c r="R136" s="19">
        <v>28586.98</v>
      </c>
      <c r="S136" s="17">
        <v>0</v>
      </c>
      <c r="T136" s="20">
        <v>0.16583075576305809</v>
      </c>
      <c r="U136" s="21">
        <f>'SIKLUS-7'!R129</f>
        <v>1</v>
      </c>
      <c r="V136" s="340">
        <f>'SIKLUS-7'!S129</f>
        <v>1</v>
      </c>
      <c r="W136" s="340">
        <f>'SIKLUS-7'!T129</f>
        <v>1</v>
      </c>
      <c r="X136" s="340">
        <f>'SIKLUS-7'!U129</f>
        <v>5</v>
      </c>
      <c r="Y136" s="340">
        <f>'SIKLUS-7'!V129</f>
        <v>0</v>
      </c>
      <c r="Z136" s="340">
        <f>'SIKLUS-7'!W129</f>
        <v>0</v>
      </c>
    </row>
    <row r="137" spans="1:26" ht="38.15" customHeight="1">
      <c r="A137" s="11">
        <f t="shared" si="15"/>
        <v>53</v>
      </c>
      <c r="B137" s="54" t="s">
        <v>117</v>
      </c>
      <c r="C137" s="14" t="s">
        <v>136</v>
      </c>
      <c r="D137" s="14" t="s">
        <v>582</v>
      </c>
      <c r="E137" s="13">
        <v>7</v>
      </c>
      <c r="F137" s="55" t="s">
        <v>120</v>
      </c>
      <c r="G137" s="185" t="s">
        <v>31</v>
      </c>
      <c r="H137" s="185" t="s">
        <v>32</v>
      </c>
      <c r="I137" s="13" t="s">
        <v>33</v>
      </c>
      <c r="J137" s="266">
        <v>1</v>
      </c>
      <c r="K137" s="266"/>
      <c r="L137" s="265"/>
      <c r="M137" s="15">
        <f t="shared" si="37"/>
        <v>1</v>
      </c>
      <c r="N137" s="16">
        <v>0</v>
      </c>
      <c r="O137" s="17"/>
      <c r="P137" s="17">
        <v>30743</v>
      </c>
      <c r="Q137" s="18">
        <v>0</v>
      </c>
      <c r="R137" s="19">
        <v>30743</v>
      </c>
      <c r="S137" s="17">
        <v>0</v>
      </c>
      <c r="T137" s="20">
        <v>0</v>
      </c>
      <c r="U137" s="21">
        <f>'SIKLUS-7'!R130</f>
        <v>1</v>
      </c>
      <c r="V137" s="340">
        <f>'SIKLUS-7'!S130</f>
        <v>1</v>
      </c>
      <c r="W137" s="340">
        <f>'SIKLUS-7'!T130</f>
        <v>1</v>
      </c>
      <c r="X137" s="340">
        <f>'SIKLUS-7'!U130</f>
        <v>0</v>
      </c>
      <c r="Y137" s="340">
        <f>'SIKLUS-7'!V130</f>
        <v>0</v>
      </c>
      <c r="Z137" s="340">
        <f>'SIKLUS-7'!W130</f>
        <v>0</v>
      </c>
    </row>
    <row r="138" spans="1:26" ht="38.15" customHeight="1">
      <c r="A138" s="11">
        <f t="shared" si="15"/>
        <v>54</v>
      </c>
      <c r="B138" s="54" t="s">
        <v>117</v>
      </c>
      <c r="C138" s="14" t="s">
        <v>136</v>
      </c>
      <c r="D138" s="14" t="s">
        <v>136</v>
      </c>
      <c r="E138" s="13">
        <v>7</v>
      </c>
      <c r="F138" s="55" t="s">
        <v>120</v>
      </c>
      <c r="G138" s="185" t="s">
        <v>31</v>
      </c>
      <c r="H138" s="185" t="s">
        <v>137</v>
      </c>
      <c r="I138" s="13" t="s">
        <v>33</v>
      </c>
      <c r="J138" s="266">
        <v>1</v>
      </c>
      <c r="K138" s="266"/>
      <c r="L138" s="265"/>
      <c r="M138" s="15">
        <f t="shared" si="37"/>
        <v>1</v>
      </c>
      <c r="N138" s="16">
        <v>0</v>
      </c>
      <c r="O138" s="17"/>
      <c r="P138" s="17">
        <v>41824</v>
      </c>
      <c r="Q138" s="18">
        <v>0</v>
      </c>
      <c r="R138" s="19">
        <v>41824</v>
      </c>
      <c r="S138" s="17">
        <v>0</v>
      </c>
      <c r="T138" s="20">
        <v>0</v>
      </c>
      <c r="U138" s="21">
        <f>'SIKLUS-7'!R131</f>
        <v>1</v>
      </c>
      <c r="V138" s="340">
        <f>'SIKLUS-7'!S131</f>
        <v>1</v>
      </c>
      <c r="W138" s="340">
        <f>'SIKLUS-7'!T131</f>
        <v>1</v>
      </c>
      <c r="X138" s="340">
        <f>'SIKLUS-7'!U131</f>
        <v>21</v>
      </c>
      <c r="Y138" s="340">
        <f>'SIKLUS-7'!V131</f>
        <v>0</v>
      </c>
      <c r="Z138" s="340">
        <f>'SIKLUS-7'!W131</f>
        <v>0</v>
      </c>
    </row>
    <row r="139" spans="1:26" ht="38.15" customHeight="1">
      <c r="A139" s="11">
        <f t="shared" si="15"/>
        <v>55</v>
      </c>
      <c r="B139" s="54" t="s">
        <v>117</v>
      </c>
      <c r="C139" s="186" t="s">
        <v>138</v>
      </c>
      <c r="D139" s="14" t="s">
        <v>583</v>
      </c>
      <c r="E139" s="13">
        <v>7</v>
      </c>
      <c r="F139" s="55" t="s">
        <v>120</v>
      </c>
      <c r="G139" s="185" t="s">
        <v>31</v>
      </c>
      <c r="H139" s="185" t="s">
        <v>32</v>
      </c>
      <c r="I139" s="13" t="s">
        <v>44</v>
      </c>
      <c r="J139" s="266">
        <v>1</v>
      </c>
      <c r="K139" s="266"/>
      <c r="L139" s="265"/>
      <c r="M139" s="15">
        <f t="shared" si="37"/>
        <v>1</v>
      </c>
      <c r="N139" s="16">
        <v>0</v>
      </c>
      <c r="O139" s="17"/>
      <c r="P139" s="17">
        <v>38047</v>
      </c>
      <c r="Q139" s="18">
        <v>0</v>
      </c>
      <c r="R139" s="19">
        <v>38047</v>
      </c>
      <c r="S139" s="17">
        <v>0</v>
      </c>
      <c r="T139" s="20">
        <v>0</v>
      </c>
      <c r="U139" s="21">
        <f>'SIKLUS-7'!R132</f>
        <v>1</v>
      </c>
      <c r="V139" s="340">
        <f>'SIKLUS-7'!S132</f>
        <v>1</v>
      </c>
      <c r="W139" s="340">
        <f>'SIKLUS-7'!T132</f>
        <v>1</v>
      </c>
      <c r="X139" s="340">
        <f>'SIKLUS-7'!U132</f>
        <v>0</v>
      </c>
      <c r="Y139" s="340">
        <f>'SIKLUS-7'!V132</f>
        <v>0</v>
      </c>
      <c r="Z139" s="340">
        <f>'SIKLUS-7'!W132</f>
        <v>0</v>
      </c>
    </row>
    <row r="140" spans="1:26" ht="38.15" customHeight="1">
      <c r="A140" s="11">
        <f t="shared" si="15"/>
        <v>56</v>
      </c>
      <c r="B140" s="54" t="s">
        <v>117</v>
      </c>
      <c r="C140" s="186" t="s">
        <v>138</v>
      </c>
      <c r="D140" s="14" t="s">
        <v>544</v>
      </c>
      <c r="E140" s="13">
        <v>7</v>
      </c>
      <c r="F140" s="55" t="s">
        <v>120</v>
      </c>
      <c r="G140" s="185" t="s">
        <v>31</v>
      </c>
      <c r="H140" s="185" t="s">
        <v>32</v>
      </c>
      <c r="I140" s="13" t="s">
        <v>44</v>
      </c>
      <c r="J140" s="266">
        <v>1</v>
      </c>
      <c r="K140" s="266"/>
      <c r="L140" s="265"/>
      <c r="M140" s="15">
        <f t="shared" si="37"/>
        <v>1</v>
      </c>
      <c r="N140" s="16">
        <v>0</v>
      </c>
      <c r="O140" s="17"/>
      <c r="P140" s="17">
        <v>34520</v>
      </c>
      <c r="Q140" s="18">
        <v>0</v>
      </c>
      <c r="R140" s="19">
        <v>34520</v>
      </c>
      <c r="S140" s="17">
        <v>0</v>
      </c>
      <c r="T140" s="20">
        <v>0</v>
      </c>
      <c r="U140" s="21">
        <f>'SIKLUS-7'!R133</f>
        <v>1</v>
      </c>
      <c r="V140" s="340">
        <f>'SIKLUS-7'!S133</f>
        <v>1</v>
      </c>
      <c r="W140" s="340">
        <f>'SIKLUS-7'!T133</f>
        <v>1</v>
      </c>
      <c r="X140" s="340">
        <f>'SIKLUS-7'!U133</f>
        <v>5</v>
      </c>
      <c r="Y140" s="340">
        <f>'SIKLUS-7'!V133</f>
        <v>0</v>
      </c>
      <c r="Z140" s="340">
        <f>'SIKLUS-7'!W133</f>
        <v>0</v>
      </c>
    </row>
    <row r="141" spans="1:26" ht="38.15" customHeight="1">
      <c r="A141" s="11">
        <f t="shared" si="15"/>
        <v>57</v>
      </c>
      <c r="B141" s="54" t="s">
        <v>117</v>
      </c>
      <c r="C141" s="186" t="s">
        <v>138</v>
      </c>
      <c r="D141" s="14" t="s">
        <v>584</v>
      </c>
      <c r="E141" s="13">
        <v>7</v>
      </c>
      <c r="F141" s="55" t="s">
        <v>120</v>
      </c>
      <c r="G141" s="185" t="s">
        <v>31</v>
      </c>
      <c r="H141" s="185" t="s">
        <v>32</v>
      </c>
      <c r="I141" s="13" t="s">
        <v>44</v>
      </c>
      <c r="J141" s="266">
        <v>1</v>
      </c>
      <c r="K141" s="266"/>
      <c r="L141" s="265"/>
      <c r="M141" s="15">
        <f t="shared" si="37"/>
        <v>1</v>
      </c>
      <c r="N141" s="16">
        <v>0</v>
      </c>
      <c r="O141" s="17"/>
      <c r="P141" s="17">
        <v>38047</v>
      </c>
      <c r="Q141" s="18">
        <v>0</v>
      </c>
      <c r="R141" s="19">
        <v>38047</v>
      </c>
      <c r="S141" s="17">
        <v>0</v>
      </c>
      <c r="T141" s="20">
        <v>0</v>
      </c>
      <c r="U141" s="21">
        <f>'SIKLUS-7'!R135</f>
        <v>1</v>
      </c>
      <c r="V141" s="340">
        <f>'SIKLUS-7'!S135</f>
        <v>1</v>
      </c>
      <c r="W141" s="340">
        <f>'SIKLUS-7'!T135</f>
        <v>1</v>
      </c>
      <c r="X141" s="340">
        <f>'SIKLUS-7'!U135</f>
        <v>0</v>
      </c>
      <c r="Y141" s="340">
        <f>'SIKLUS-7'!V135</f>
        <v>0</v>
      </c>
      <c r="Z141" s="340">
        <f>'SIKLUS-7'!W135</f>
        <v>0</v>
      </c>
    </row>
    <row r="142" spans="1:26" ht="38.15" customHeight="1">
      <c r="A142" s="11">
        <f t="shared" si="15"/>
        <v>58</v>
      </c>
      <c r="B142" s="54" t="s">
        <v>117</v>
      </c>
      <c r="C142" s="186" t="s">
        <v>138</v>
      </c>
      <c r="D142" s="14" t="s">
        <v>585</v>
      </c>
      <c r="E142" s="13">
        <v>7</v>
      </c>
      <c r="F142" s="55" t="s">
        <v>120</v>
      </c>
      <c r="G142" s="185" t="s">
        <v>31</v>
      </c>
      <c r="H142" s="185" t="s">
        <v>32</v>
      </c>
      <c r="I142" s="13" t="s">
        <v>44</v>
      </c>
      <c r="J142" s="266">
        <v>1</v>
      </c>
      <c r="K142" s="266"/>
      <c r="L142" s="265"/>
      <c r="M142" s="15">
        <f t="shared" si="37"/>
        <v>1</v>
      </c>
      <c r="N142" s="16">
        <v>0</v>
      </c>
      <c r="O142" s="17"/>
      <c r="P142" s="17">
        <v>38047</v>
      </c>
      <c r="Q142" s="18">
        <v>0</v>
      </c>
      <c r="R142" s="19">
        <v>38047</v>
      </c>
      <c r="S142" s="17">
        <v>0</v>
      </c>
      <c r="T142" s="20">
        <v>0</v>
      </c>
      <c r="U142" s="21">
        <f>'SIKLUS-7'!R136</f>
        <v>1</v>
      </c>
      <c r="V142" s="340">
        <f>'SIKLUS-7'!S136</f>
        <v>1</v>
      </c>
      <c r="W142" s="340">
        <f>'SIKLUS-7'!T136</f>
        <v>1</v>
      </c>
      <c r="X142" s="340">
        <f>'SIKLUS-7'!U136</f>
        <v>0</v>
      </c>
      <c r="Y142" s="340">
        <f>'SIKLUS-7'!V136</f>
        <v>0</v>
      </c>
      <c r="Z142" s="340">
        <f>'SIKLUS-7'!W136</f>
        <v>0</v>
      </c>
    </row>
    <row r="143" spans="1:26" ht="38.15" customHeight="1">
      <c r="A143" s="11">
        <f t="shared" si="15"/>
        <v>59</v>
      </c>
      <c r="B143" s="54" t="s">
        <v>117</v>
      </c>
      <c r="C143" s="186" t="s">
        <v>138</v>
      </c>
      <c r="D143" s="14" t="s">
        <v>586</v>
      </c>
      <c r="E143" s="13">
        <v>7</v>
      </c>
      <c r="F143" s="55" t="s">
        <v>120</v>
      </c>
      <c r="G143" s="185" t="s">
        <v>31</v>
      </c>
      <c r="H143" s="185" t="s">
        <v>32</v>
      </c>
      <c r="I143" s="13" t="s">
        <v>33</v>
      </c>
      <c r="J143" s="266">
        <v>1</v>
      </c>
      <c r="K143" s="266"/>
      <c r="L143" s="265"/>
      <c r="M143" s="15">
        <f t="shared" si="37"/>
        <v>1</v>
      </c>
      <c r="N143" s="16">
        <v>0</v>
      </c>
      <c r="O143" s="17"/>
      <c r="P143" s="17">
        <v>34270</v>
      </c>
      <c r="Q143" s="18">
        <v>0</v>
      </c>
      <c r="R143" s="19">
        <v>34270</v>
      </c>
      <c r="S143" s="17">
        <v>0</v>
      </c>
      <c r="T143" s="20">
        <v>0</v>
      </c>
      <c r="U143" s="21">
        <f>'SIKLUS-7'!R137</f>
        <v>1</v>
      </c>
      <c r="V143" s="340">
        <f>'SIKLUS-7'!S137</f>
        <v>1</v>
      </c>
      <c r="W143" s="340">
        <f>'SIKLUS-7'!T137</f>
        <v>1</v>
      </c>
      <c r="X143" s="340">
        <f>'SIKLUS-7'!U137</f>
        <v>4</v>
      </c>
      <c r="Y143" s="340">
        <f>'SIKLUS-7'!V137</f>
        <v>0</v>
      </c>
      <c r="Z143" s="340">
        <f>'SIKLUS-7'!W137</f>
        <v>0</v>
      </c>
    </row>
    <row r="144" spans="1:26" ht="38.15" customHeight="1">
      <c r="A144" s="11">
        <f t="shared" si="15"/>
        <v>60</v>
      </c>
      <c r="B144" s="54" t="s">
        <v>117</v>
      </c>
      <c r="C144" s="186" t="s">
        <v>138</v>
      </c>
      <c r="D144" s="14" t="s">
        <v>587</v>
      </c>
      <c r="E144" s="13">
        <v>7</v>
      </c>
      <c r="F144" s="55" t="s">
        <v>120</v>
      </c>
      <c r="G144" s="185" t="s">
        <v>31</v>
      </c>
      <c r="H144" s="185" t="s">
        <v>32</v>
      </c>
      <c r="I144" s="13" t="s">
        <v>44</v>
      </c>
      <c r="J144" s="266">
        <v>1</v>
      </c>
      <c r="K144" s="266"/>
      <c r="L144" s="265"/>
      <c r="M144" s="15">
        <f t="shared" si="37"/>
        <v>1</v>
      </c>
      <c r="N144" s="16">
        <v>0</v>
      </c>
      <c r="O144" s="17"/>
      <c r="P144" s="17">
        <v>34520</v>
      </c>
      <c r="Q144" s="18">
        <v>0</v>
      </c>
      <c r="R144" s="19">
        <v>34520</v>
      </c>
      <c r="S144" s="17">
        <v>0</v>
      </c>
      <c r="T144" s="20">
        <v>0</v>
      </c>
      <c r="U144" s="21">
        <f>'SIKLUS-7'!R140</f>
        <v>1</v>
      </c>
      <c r="V144" s="340">
        <f>'SIKLUS-7'!S140</f>
        <v>1</v>
      </c>
      <c r="W144" s="340">
        <f>'SIKLUS-7'!T140</f>
        <v>1</v>
      </c>
      <c r="X144" s="340">
        <f>'SIKLUS-7'!U140</f>
        <v>4</v>
      </c>
      <c r="Y144" s="340">
        <f>'SIKLUS-7'!V140</f>
        <v>0</v>
      </c>
      <c r="Z144" s="340">
        <f>'SIKLUS-7'!W140</f>
        <v>0</v>
      </c>
    </row>
    <row r="145" spans="1:26" ht="38.15" customHeight="1">
      <c r="A145" s="319"/>
      <c r="B145" s="320"/>
      <c r="C145" s="321"/>
      <c r="D145" s="321"/>
      <c r="E145" s="322"/>
      <c r="F145" s="323"/>
      <c r="G145" s="324"/>
      <c r="H145" s="324"/>
      <c r="I145" s="322"/>
      <c r="J145" s="338">
        <f>SUM(J99:J144)</f>
        <v>30</v>
      </c>
      <c r="K145" s="338">
        <f>SUM(K99:K144)</f>
        <v>16</v>
      </c>
      <c r="L145" s="338">
        <f>SUM(L99:L144)</f>
        <v>0</v>
      </c>
      <c r="M145" s="338">
        <f>SUM(M99:M144)</f>
        <v>46</v>
      </c>
      <c r="N145" s="325"/>
      <c r="O145" s="326"/>
      <c r="P145" s="326"/>
      <c r="Q145" s="327"/>
      <c r="R145" s="328"/>
      <c r="S145" s="326"/>
      <c r="T145" s="329"/>
      <c r="U145" s="330">
        <f>AVERAGE(U99:U144)</f>
        <v>0.98217391304347823</v>
      </c>
      <c r="V145" s="338">
        <f>SUM(V99:V144)</f>
        <v>22</v>
      </c>
      <c r="W145" s="338">
        <f>SUM(W99:W144)</f>
        <v>16</v>
      </c>
      <c r="X145" s="338">
        <f>SUM(X99:X144)</f>
        <v>184</v>
      </c>
      <c r="Y145" s="338">
        <f>SUM(Y99:Y144)</f>
        <v>13</v>
      </c>
      <c r="Z145" s="338">
        <f>SUM(Z99:Z144)</f>
        <v>0</v>
      </c>
    </row>
    <row r="146" spans="1:26" ht="38.15" customHeight="1">
      <c r="A146" s="43">
        <f>A144+1</f>
        <v>61</v>
      </c>
      <c r="B146" s="54" t="s">
        <v>117</v>
      </c>
      <c r="C146" s="14" t="s">
        <v>130</v>
      </c>
      <c r="D146" s="14" t="s">
        <v>570</v>
      </c>
      <c r="E146" s="13">
        <v>7</v>
      </c>
      <c r="F146" s="55" t="s">
        <v>618</v>
      </c>
      <c r="G146" s="185" t="s">
        <v>58</v>
      </c>
      <c r="H146" s="185" t="s">
        <v>458</v>
      </c>
      <c r="I146" s="13" t="s">
        <v>44</v>
      </c>
      <c r="J146" s="266"/>
      <c r="K146" s="266">
        <v>1</v>
      </c>
      <c r="L146" s="266"/>
      <c r="M146" s="15">
        <f t="shared" ref="M146" si="38">J146+K146+L146</f>
        <v>1</v>
      </c>
      <c r="N146" s="16">
        <v>0</v>
      </c>
      <c r="O146" s="17"/>
      <c r="P146" s="17">
        <v>38047</v>
      </c>
      <c r="Q146" s="18">
        <v>0</v>
      </c>
      <c r="R146" s="19">
        <v>38047</v>
      </c>
      <c r="S146" s="17">
        <v>0</v>
      </c>
      <c r="T146" s="20">
        <v>0</v>
      </c>
      <c r="U146" s="21">
        <f>'SIKLUS-7'!R111</f>
        <v>0.97</v>
      </c>
      <c r="V146" s="344">
        <f>'SIKLUS-7'!S111</f>
        <v>0</v>
      </c>
      <c r="W146" s="344">
        <f>'SIKLUS-7'!T111</f>
        <v>0</v>
      </c>
      <c r="X146" s="344">
        <f>'SIKLUS-7'!U111</f>
        <v>0</v>
      </c>
      <c r="Y146" s="344">
        <f>'SIKLUS-7'!V111</f>
        <v>0</v>
      </c>
      <c r="Z146" s="344">
        <f>'SIKLUS-7'!W111</f>
        <v>0</v>
      </c>
    </row>
    <row r="147" spans="1:26" ht="38.15" customHeight="1">
      <c r="A147" s="306"/>
      <c r="B147" s="307"/>
      <c r="C147" s="308"/>
      <c r="D147" s="308"/>
      <c r="E147" s="309"/>
      <c r="F147" s="310"/>
      <c r="G147" s="318"/>
      <c r="H147" s="311"/>
      <c r="I147" s="309"/>
      <c r="J147" s="343">
        <f>SUM(J146)</f>
        <v>0</v>
      </c>
      <c r="K147" s="343">
        <f>SUM(K146:K146)</f>
        <v>1</v>
      </c>
      <c r="L147" s="343">
        <f>SUM(L146)</f>
        <v>0</v>
      </c>
      <c r="M147" s="343">
        <f>SUM(M146:M146)</f>
        <v>1</v>
      </c>
      <c r="N147" s="312"/>
      <c r="O147" s="313"/>
      <c r="P147" s="313"/>
      <c r="Q147" s="314"/>
      <c r="R147" s="315"/>
      <c r="S147" s="313"/>
      <c r="T147" s="316"/>
      <c r="U147" s="317">
        <f>AVERAGE(U146)</f>
        <v>0.97</v>
      </c>
      <c r="V147" s="343">
        <f>SUM(V146)</f>
        <v>0</v>
      </c>
      <c r="W147" s="343">
        <f>SUM(W146)</f>
        <v>0</v>
      </c>
      <c r="X147" s="343">
        <f>SUM(X146)</f>
        <v>0</v>
      </c>
      <c r="Y147" s="343">
        <f>SUM(Y146)</f>
        <v>0</v>
      </c>
      <c r="Z147" s="343">
        <f>SUM(Z146)</f>
        <v>0</v>
      </c>
    </row>
    <row r="148" spans="1:26" s="192" customFormat="1" ht="39.75" customHeight="1">
      <c r="A148" s="213" t="s">
        <v>117</v>
      </c>
      <c r="B148" s="213"/>
      <c r="C148" s="214"/>
      <c r="D148" s="215" t="e" cm="1">
        <f t="array" ref="D148">SUM(1/COUNTIF(D80:D144,D80:D144))</f>
        <v>#DIV/0!</v>
      </c>
      <c r="E148" s="215"/>
      <c r="F148" s="215"/>
      <c r="G148" s="216"/>
      <c r="H148" s="215"/>
      <c r="I148" s="215"/>
      <c r="J148" s="217">
        <f>J145+J98+J93+J90+J81</f>
        <v>36</v>
      </c>
      <c r="K148" s="217">
        <f>K145+K98+K93+K90+K81+K147</f>
        <v>26</v>
      </c>
      <c r="L148" s="217">
        <f>L145+L98+L93+L90+L81</f>
        <v>0</v>
      </c>
      <c r="M148" s="217">
        <f>M145+M98+M93+M90+M81+M147</f>
        <v>62</v>
      </c>
      <c r="N148" s="218">
        <f>SUM(N80:N144)</f>
        <v>478857</v>
      </c>
      <c r="O148" s="218">
        <f>SUM(O80:O144)</f>
        <v>0</v>
      </c>
      <c r="P148" s="218">
        <f t="shared" ref="P148" si="39">SUM(N148+O148)</f>
        <v>478857</v>
      </c>
      <c r="Q148" s="219">
        <f>SUM(Q80:Q144)</f>
        <v>91264.320000000007</v>
      </c>
      <c r="R148" s="218">
        <f>SUM(R80:R144)</f>
        <v>1984620.68</v>
      </c>
      <c r="S148" s="218">
        <f>SUM(S80:S144)</f>
        <v>0</v>
      </c>
      <c r="T148" s="220">
        <f t="shared" ref="T148" si="40">Q148/P148</f>
        <v>0.19058783728754097</v>
      </c>
      <c r="U148" s="222">
        <f>AVERAGE(U145,U98,U93,U90,U81)</f>
        <v>0.90660144927536224</v>
      </c>
      <c r="V148" s="217">
        <f>V145+V98+V93+V90+V81+V147</f>
        <v>25</v>
      </c>
      <c r="W148" s="217">
        <f>W145+W98+W93+W90+W81+W147</f>
        <v>19</v>
      </c>
      <c r="X148" s="217">
        <f>X145+X98+X93+X90+X81+X147</f>
        <v>248</v>
      </c>
      <c r="Y148" s="217">
        <f>Y145+Y98+Y93+Y90+Y81+Y147</f>
        <v>43</v>
      </c>
      <c r="Z148" s="217">
        <f>Z145+Z98+Z93+Z90+Z81+Z147</f>
        <v>0</v>
      </c>
    </row>
  </sheetData>
  <autoFilter ref="A79:Z148"/>
  <mergeCells count="25">
    <mergeCell ref="W13:W14"/>
    <mergeCell ref="R13:R14"/>
    <mergeCell ref="S13:S14"/>
    <mergeCell ref="A8:Z8"/>
    <mergeCell ref="A9:Z9"/>
    <mergeCell ref="A10:Z10"/>
    <mergeCell ref="A13:A14"/>
    <mergeCell ref="B13:B14"/>
    <mergeCell ref="C13:C14"/>
    <mergeCell ref="D13:D14"/>
    <mergeCell ref="E13:E14"/>
    <mergeCell ref="F13:F14"/>
    <mergeCell ref="G13:G14"/>
    <mergeCell ref="X13:Z13"/>
    <mergeCell ref="H13:H14"/>
    <mergeCell ref="T13:T14"/>
    <mergeCell ref="U13:U14"/>
    <mergeCell ref="V13:V14"/>
    <mergeCell ref="I13:I14"/>
    <mergeCell ref="M13:M14"/>
    <mergeCell ref="N13:P13"/>
    <mergeCell ref="Q13:Q14"/>
    <mergeCell ref="J13:J14"/>
    <mergeCell ref="K13:K14"/>
    <mergeCell ref="L13:L14"/>
  </mergeCells>
  <phoneticPr fontId="45" type="noConversion"/>
  <conditionalFormatting sqref="U16:U75 U80:U145 V99:Z144 U146:Z146 U147">
    <cfRule type="cellIs" dxfId="5" priority="16" operator="greaterThan">
      <formula>0.6</formula>
    </cfRule>
    <cfRule type="cellIs" dxfId="4" priority="17" operator="between">
      <formula>0.3</formula>
      <formula>0.6</formula>
    </cfRule>
    <cfRule type="cellIs" dxfId="3" priority="18" operator="lessThan">
      <formula>0.3</formula>
    </cfRule>
  </conditionalFormatting>
  <conditionalFormatting sqref="V80:Z80 V82:Z89 V91:Z92 V94:Z97">
    <cfRule type="cellIs" dxfId="2" priority="1" operator="greaterThan">
      <formula>0.6</formula>
    </cfRule>
    <cfRule type="cellIs" dxfId="1" priority="2" operator="between">
      <formula>0.3</formula>
      <formula>0.6</formula>
    </cfRule>
    <cfRule type="cellIs" dxfId="0" priority="3" operator="lessThan">
      <formula>0.3</formula>
    </cfRule>
  </conditionalFormatting>
  <dataValidations count="1">
    <dataValidation type="list" allowBlank="1" showInputMessage="1" showErrorMessage="1" sqref="I16:L75 I80:I147">
      <formula1>"Konstrusaun,Estensaun,Reabilitasaun,Konservasaun,Reparasaun,Manutensaun"</formula1>
    </dataValidation>
  </dataValidations>
  <printOptions horizontalCentered="1"/>
  <pageMargins left="0.45" right="0.45" top="0.5" bottom="0.5" header="0.3" footer="0.3"/>
  <pageSetup paperSize="9" scale="29" fitToHeight="0" orientation="landscape" r:id="rId1"/>
  <rowBreaks count="1" manualBreakCount="1">
    <brk id="42" max="24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8:W123"/>
  <sheetViews>
    <sheetView view="pageBreakPreview" topLeftCell="A55" zoomScale="68" zoomScaleNormal="50" zoomScaleSheetLayoutView="68" workbookViewId="0">
      <selection activeCell="A65" sqref="A65:P76"/>
    </sheetView>
  </sheetViews>
  <sheetFormatPr defaultColWidth="9.1796875" defaultRowHeight="14.5"/>
  <cols>
    <col min="1" max="1" width="7.54296875" style="224" customWidth="1"/>
    <col min="2" max="2" width="9.54296875" style="224" bestFit="1" customWidth="1"/>
    <col min="3" max="3" width="45.54296875" style="224" bestFit="1" customWidth="1"/>
    <col min="4" max="4" width="24.26953125" style="224" customWidth="1"/>
    <col min="5" max="5" width="14.81640625" style="224" customWidth="1"/>
    <col min="6" max="6" width="18.26953125" style="224" customWidth="1"/>
    <col min="7" max="7" width="21.453125" style="224" customWidth="1"/>
    <col min="8" max="8" width="11.54296875" style="224" hidden="1" customWidth="1"/>
    <col min="9" max="9" width="24.54296875" style="224" hidden="1" customWidth="1"/>
    <col min="10" max="10" width="24.81640625" style="224" hidden="1" customWidth="1"/>
    <col min="11" max="11" width="24.54296875" style="224" hidden="1" customWidth="1"/>
    <col min="12" max="12" width="24.7265625" style="224" hidden="1" customWidth="1"/>
    <col min="13" max="13" width="12.7265625" style="224" hidden="1" customWidth="1"/>
    <col min="14" max="14" width="18.453125" style="224" bestFit="1" customWidth="1"/>
    <col min="15" max="15" width="12.7265625" style="224" customWidth="1"/>
    <col min="16" max="16" width="11.453125" style="224" customWidth="1"/>
    <col min="17" max="17" width="22.453125" style="223" customWidth="1"/>
    <col min="18" max="18" width="15.7265625" style="224" bestFit="1" customWidth="1"/>
    <col min="19" max="19" width="13.7265625" style="224" bestFit="1" customWidth="1"/>
    <col min="20" max="35" width="9.1796875" style="224"/>
    <col min="36" max="36" width="10.54296875" style="224" bestFit="1" customWidth="1"/>
    <col min="37" max="16384" width="9.1796875" style="224"/>
  </cols>
  <sheetData>
    <row r="8" spans="1:23" ht="38.5">
      <c r="A8" s="407"/>
      <c r="B8" s="407"/>
      <c r="C8" s="407"/>
      <c r="D8" s="407"/>
      <c r="E8" s="407"/>
      <c r="F8" s="407"/>
      <c r="G8" s="407"/>
      <c r="H8" s="407"/>
      <c r="I8" s="407"/>
      <c r="J8" s="407"/>
      <c r="K8" s="407"/>
      <c r="L8" s="407"/>
      <c r="M8" s="407"/>
      <c r="N8" s="407"/>
      <c r="O8" s="407"/>
      <c r="P8" s="407"/>
    </row>
    <row r="9" spans="1:23" ht="39" customHeight="1">
      <c r="A9" s="407" t="s">
        <v>633</v>
      </c>
      <c r="B9" s="407"/>
      <c r="C9" s="407"/>
      <c r="D9" s="407"/>
      <c r="E9" s="407"/>
      <c r="F9" s="407"/>
      <c r="G9" s="407"/>
      <c r="H9" s="407"/>
      <c r="I9" s="407"/>
      <c r="J9" s="407"/>
      <c r="K9" s="407"/>
      <c r="L9" s="407"/>
      <c r="M9" s="407"/>
      <c r="N9" s="407"/>
      <c r="O9" s="407"/>
      <c r="P9" s="407"/>
      <c r="Q9" s="407"/>
    </row>
    <row r="10" spans="1:23" ht="32.25" customHeight="1">
      <c r="A10" s="408" t="s">
        <v>588</v>
      </c>
      <c r="B10" s="408"/>
      <c r="C10" s="408"/>
      <c r="D10" s="408"/>
      <c r="E10" s="408"/>
      <c r="F10" s="408"/>
      <c r="G10" s="408"/>
      <c r="H10" s="408"/>
      <c r="I10" s="408"/>
      <c r="J10" s="408"/>
      <c r="K10" s="408"/>
      <c r="L10" s="408"/>
      <c r="M10" s="408"/>
      <c r="N10" s="408"/>
      <c r="O10" s="408"/>
      <c r="P10" s="408"/>
      <c r="Q10" s="408"/>
    </row>
    <row r="11" spans="1:23" ht="19.5">
      <c r="A11" s="409" t="s">
        <v>589</v>
      </c>
      <c r="B11" s="410" t="s">
        <v>590</v>
      </c>
      <c r="C11" s="409" t="s">
        <v>591</v>
      </c>
      <c r="D11" s="410" t="s">
        <v>592</v>
      </c>
      <c r="E11" s="410" t="s">
        <v>593</v>
      </c>
      <c r="F11" s="410" t="s">
        <v>630</v>
      </c>
      <c r="G11" s="409" t="s">
        <v>595</v>
      </c>
      <c r="H11" s="409" t="s">
        <v>596</v>
      </c>
      <c r="I11" s="410" t="s">
        <v>597</v>
      </c>
      <c r="J11" s="410" t="s">
        <v>534</v>
      </c>
      <c r="K11" s="410" t="s">
        <v>598</v>
      </c>
      <c r="L11" s="410" t="s">
        <v>599</v>
      </c>
      <c r="M11" s="225" t="s">
        <v>600</v>
      </c>
      <c r="N11" s="225" t="s">
        <v>596</v>
      </c>
      <c r="O11" s="413" t="s">
        <v>601</v>
      </c>
      <c r="P11" s="414"/>
      <c r="Q11" s="412" t="s">
        <v>602</v>
      </c>
    </row>
    <row r="12" spans="1:23" ht="19.5">
      <c r="A12" s="409"/>
      <c r="B12" s="411"/>
      <c r="C12" s="409"/>
      <c r="D12" s="411"/>
      <c r="E12" s="411"/>
      <c r="F12" s="411"/>
      <c r="G12" s="409"/>
      <c r="H12" s="409"/>
      <c r="I12" s="411"/>
      <c r="J12" s="411"/>
      <c r="K12" s="411"/>
      <c r="L12" s="411"/>
      <c r="M12" s="225" t="s">
        <v>598</v>
      </c>
      <c r="N12" s="225" t="s">
        <v>603</v>
      </c>
      <c r="O12" s="225" t="s">
        <v>604</v>
      </c>
      <c r="P12" s="225" t="s">
        <v>605</v>
      </c>
      <c r="Q12" s="412"/>
    </row>
    <row r="13" spans="1:23" ht="26" hidden="1">
      <c r="A13" s="226"/>
      <c r="B13" s="226"/>
      <c r="C13" s="226"/>
      <c r="D13" s="226"/>
      <c r="E13" s="226"/>
      <c r="F13" s="226"/>
      <c r="G13" s="226"/>
      <c r="H13" s="227"/>
      <c r="I13" s="226"/>
      <c r="J13" s="226"/>
      <c r="K13" s="226"/>
      <c r="L13" s="226"/>
      <c r="M13" s="226"/>
      <c r="N13" s="226"/>
      <c r="O13" s="226"/>
      <c r="P13" s="226"/>
      <c r="Q13" s="228"/>
    </row>
    <row r="14" spans="1:23" ht="26" hidden="1">
      <c r="A14" s="226"/>
      <c r="B14" s="229"/>
      <c r="C14" s="226"/>
      <c r="D14" s="226"/>
      <c r="E14" s="226"/>
      <c r="F14" s="226"/>
      <c r="G14" s="226"/>
      <c r="H14" s="227"/>
      <c r="I14" s="226"/>
      <c r="J14" s="226"/>
      <c r="K14" s="226"/>
      <c r="L14" s="226"/>
      <c r="M14" s="226"/>
      <c r="N14" s="226"/>
      <c r="O14" s="226"/>
      <c r="P14" s="226"/>
      <c r="Q14" s="228"/>
    </row>
    <row r="15" spans="1:23" ht="25" customHeight="1">
      <c r="A15" s="230">
        <v>1</v>
      </c>
      <c r="B15" s="237">
        <v>2025</v>
      </c>
      <c r="C15" s="231" t="s">
        <v>629</v>
      </c>
      <c r="D15" s="232">
        <f>'SIKLUS-7 KADA POSTU'!J86</f>
        <v>40</v>
      </c>
      <c r="E15" s="232">
        <f>'SIKLUS-7 KADA POSTU'!K86</f>
        <v>22</v>
      </c>
      <c r="F15" s="232">
        <f>'SIKLUS-7 KADA POSTU'!L86</f>
        <v>0</v>
      </c>
      <c r="G15" s="232">
        <f t="shared" ref="G15" si="0">SUM(D15:F15)</f>
        <v>62</v>
      </c>
      <c r="H15" s="233" t="e">
        <f>G15/#REF!</f>
        <v>#REF!</v>
      </c>
      <c r="I15" s="234">
        <f>'[6]ATIVIDADE KADA SIKLUS 2021-2024'!O524</f>
        <v>0</v>
      </c>
      <c r="J15" s="234">
        <f>'[6]ATIVIDADE KADA SIKLUS 2021-2024'!Q524</f>
        <v>0</v>
      </c>
      <c r="K15" s="234">
        <f>'[6]ATIVIDADE KADA SIKLUS 2021-2024'!R524</f>
        <v>0</v>
      </c>
      <c r="L15" s="234">
        <f>J15-K15</f>
        <v>0</v>
      </c>
      <c r="M15" s="235" t="e">
        <f t="shared" ref="M15" si="1">K15/J15*100%</f>
        <v>#DIV/0!</v>
      </c>
      <c r="N15" s="345">
        <f>'SIKLUS-7'!R498</f>
        <v>0.96854838709677415</v>
      </c>
      <c r="O15" s="232">
        <f>'SIKLUS-7 KADA POSTU'!V86</f>
        <v>25</v>
      </c>
      <c r="P15" s="232">
        <f>'SIKLUS-7 KADA POSTU'!W86</f>
        <v>19</v>
      </c>
      <c r="Q15" s="236">
        <f t="shared" ref="Q15" si="2">O15-P15</f>
        <v>6</v>
      </c>
      <c r="S15" s="238">
        <f>P16+Q16</f>
        <v>25</v>
      </c>
      <c r="T15" s="238">
        <f>G16-S15</f>
        <v>37</v>
      </c>
    </row>
    <row r="16" spans="1:23" ht="40" customHeight="1">
      <c r="A16" s="415" t="s">
        <v>534</v>
      </c>
      <c r="B16" s="415"/>
      <c r="C16" s="415"/>
      <c r="D16" s="240">
        <f t="shared" ref="D16:L16" si="3">SUM(D15:D15)</f>
        <v>40</v>
      </c>
      <c r="E16" s="240">
        <f t="shared" si="3"/>
        <v>22</v>
      </c>
      <c r="F16" s="240">
        <f t="shared" si="3"/>
        <v>0</v>
      </c>
      <c r="G16" s="240">
        <f t="shared" si="3"/>
        <v>62</v>
      </c>
      <c r="H16" s="241" t="e">
        <f t="shared" si="3"/>
        <v>#REF!</v>
      </c>
      <c r="I16" s="242">
        <f t="shared" si="3"/>
        <v>0</v>
      </c>
      <c r="J16" s="242">
        <f t="shared" si="3"/>
        <v>0</v>
      </c>
      <c r="K16" s="242">
        <f t="shared" si="3"/>
        <v>0</v>
      </c>
      <c r="L16" s="242">
        <f t="shared" si="3"/>
        <v>0</v>
      </c>
      <c r="M16" s="243" t="e">
        <f>K16/J16</f>
        <v>#DIV/0!</v>
      </c>
      <c r="N16" s="243">
        <f>AVERAGE(N15:N15)</f>
        <v>0.96854838709677415</v>
      </c>
      <c r="O16" s="240">
        <f>SUM(O15:O15)</f>
        <v>25</v>
      </c>
      <c r="P16" s="240">
        <f>SUM(P15:P15)</f>
        <v>19</v>
      </c>
      <c r="Q16" s="240">
        <f>SUM(Q15:Q15)</f>
        <v>6</v>
      </c>
      <c r="R16" s="238">
        <f>D16-P16</f>
        <v>21</v>
      </c>
      <c r="S16" s="238">
        <f>S15+D31</f>
        <v>62</v>
      </c>
      <c r="T16" s="238">
        <f>T15-O16</f>
        <v>12</v>
      </c>
      <c r="W16" s="238">
        <f>O16+D31</f>
        <v>62</v>
      </c>
    </row>
    <row r="17" spans="1:23">
      <c r="R17" s="238">
        <f>D16-O16</f>
        <v>15</v>
      </c>
      <c r="S17" s="238">
        <f>S16+F16</f>
        <v>62</v>
      </c>
    </row>
    <row r="19" spans="1:23">
      <c r="O19" s="238"/>
      <c r="R19" s="238">
        <f>O16-P16</f>
        <v>6</v>
      </c>
    </row>
    <row r="21" spans="1:23" s="245" customFormat="1">
      <c r="A21" s="244" t="s">
        <v>589</v>
      </c>
      <c r="B21" s="244" t="s">
        <v>590</v>
      </c>
      <c r="C21" s="244" t="s">
        <v>606</v>
      </c>
      <c r="D21" s="244" t="s">
        <v>534</v>
      </c>
      <c r="E21" s="244" t="s">
        <v>607</v>
      </c>
      <c r="V21" s="246">
        <f>D16-O16</f>
        <v>15</v>
      </c>
    </row>
    <row r="22" spans="1:23">
      <c r="A22" s="247">
        <v>1</v>
      </c>
      <c r="B22" s="248"/>
      <c r="C22" s="248" t="s">
        <v>592</v>
      </c>
      <c r="D22" s="249">
        <f>D16</f>
        <v>40</v>
      </c>
      <c r="E22" s="250">
        <f>D22/$D$25*100%</f>
        <v>0.64516129032258063</v>
      </c>
    </row>
    <row r="23" spans="1:23">
      <c r="A23" s="247">
        <f>A22+1</f>
        <v>2</v>
      </c>
      <c r="B23" s="248"/>
      <c r="C23" s="248" t="s">
        <v>593</v>
      </c>
      <c r="D23" s="249">
        <f>E16</f>
        <v>22</v>
      </c>
      <c r="E23" s="250">
        <f>D23/$D$25*100%</f>
        <v>0.35483870967741937</v>
      </c>
      <c r="N23" s="238"/>
      <c r="W23" s="224">
        <v>1484</v>
      </c>
    </row>
    <row r="24" spans="1:23">
      <c r="A24" s="247">
        <f>A23+1</f>
        <v>3</v>
      </c>
      <c r="B24" s="248"/>
      <c r="C24" s="248" t="s">
        <v>630</v>
      </c>
      <c r="D24" s="249">
        <f>F16</f>
        <v>0</v>
      </c>
      <c r="E24" s="250">
        <f>D24/$D$25*100%</f>
        <v>0</v>
      </c>
      <c r="N24" s="238"/>
      <c r="W24" s="224">
        <v>300</v>
      </c>
    </row>
    <row r="25" spans="1:23" ht="19.5">
      <c r="A25" s="416" t="s">
        <v>534</v>
      </c>
      <c r="B25" s="417"/>
      <c r="C25" s="418"/>
      <c r="D25" s="251">
        <f>SUM(D22:D24)</f>
        <v>62</v>
      </c>
      <c r="E25" s="252">
        <f>SUM(E22:E24)</f>
        <v>1</v>
      </c>
      <c r="W25" s="224">
        <v>2</v>
      </c>
    </row>
    <row r="26" spans="1:23">
      <c r="D26" s="238"/>
      <c r="W26" s="224">
        <f>SUM(W23:W25)</f>
        <v>1786</v>
      </c>
    </row>
    <row r="27" spans="1:23">
      <c r="D27" s="238"/>
      <c r="P27" s="253"/>
    </row>
    <row r="28" spans="1:23">
      <c r="A28" s="244" t="s">
        <v>589</v>
      </c>
      <c r="B28" s="244" t="s">
        <v>590</v>
      </c>
      <c r="C28" s="244" t="s">
        <v>606</v>
      </c>
      <c r="D28" s="244" t="s">
        <v>534</v>
      </c>
      <c r="E28" s="244" t="s">
        <v>607</v>
      </c>
      <c r="O28" s="254"/>
    </row>
    <row r="29" spans="1:23">
      <c r="A29" s="247">
        <v>1</v>
      </c>
      <c r="B29" s="248"/>
      <c r="C29" s="248" t="s">
        <v>604</v>
      </c>
      <c r="D29" s="249">
        <f>O16</f>
        <v>25</v>
      </c>
      <c r="E29" s="250">
        <f>D29/$D$33</f>
        <v>0.28735632183908044</v>
      </c>
    </row>
    <row r="30" spans="1:23">
      <c r="A30" s="247">
        <f>A29+1</f>
        <v>2</v>
      </c>
      <c r="B30" s="248"/>
      <c r="C30" s="248" t="s">
        <v>605</v>
      </c>
      <c r="D30" s="249">
        <f>P16</f>
        <v>19</v>
      </c>
      <c r="E30" s="250">
        <f>D30/$D$33</f>
        <v>0.21839080459770116</v>
      </c>
      <c r="G30" s="238"/>
    </row>
    <row r="31" spans="1:23">
      <c r="A31" s="247">
        <f>A30+1</f>
        <v>3</v>
      </c>
      <c r="B31" s="248"/>
      <c r="C31" s="248" t="s">
        <v>608</v>
      </c>
      <c r="D31" s="249">
        <f>G16-O16</f>
        <v>37</v>
      </c>
      <c r="E31" s="250">
        <f>D31/$D$33</f>
        <v>0.42528735632183906</v>
      </c>
      <c r="G31" s="238"/>
    </row>
    <row r="32" spans="1:23">
      <c r="A32" s="247">
        <f>A31+1</f>
        <v>4</v>
      </c>
      <c r="B32" s="248"/>
      <c r="C32" s="255" t="s">
        <v>609</v>
      </c>
      <c r="D32" s="249">
        <f>Q16</f>
        <v>6</v>
      </c>
      <c r="E32" s="250">
        <f>D32/$D$33</f>
        <v>6.8965517241379309E-2</v>
      </c>
      <c r="G32" s="238"/>
    </row>
    <row r="33" spans="1:17" ht="19.5">
      <c r="A33" s="416" t="s">
        <v>534</v>
      </c>
      <c r="B33" s="417"/>
      <c r="C33" s="418"/>
      <c r="D33" s="251">
        <f>SUM(D29:D32)</f>
        <v>87</v>
      </c>
      <c r="E33" s="252">
        <f>SUM(E29:E32)</f>
        <v>1</v>
      </c>
      <c r="G33" s="238"/>
      <c r="P33" s="238"/>
    </row>
    <row r="34" spans="1:17">
      <c r="G34" s="238"/>
    </row>
    <row r="35" spans="1:17">
      <c r="C35" s="224" t="s">
        <v>610</v>
      </c>
      <c r="G35" s="238"/>
    </row>
    <row r="36" spans="1:17">
      <c r="G36" s="238"/>
    </row>
    <row r="37" spans="1:17">
      <c r="G37" s="238"/>
    </row>
    <row r="38" spans="1:17">
      <c r="G38" s="238"/>
    </row>
    <row r="39" spans="1:17">
      <c r="G39" s="238"/>
    </row>
    <row r="40" spans="1:17">
      <c r="G40" s="238"/>
    </row>
    <row r="41" spans="1:17">
      <c r="G41" s="238"/>
    </row>
    <row r="42" spans="1:17">
      <c r="G42" s="238"/>
    </row>
    <row r="43" spans="1:17">
      <c r="G43" s="238"/>
    </row>
    <row r="44" spans="1:17">
      <c r="G44" s="238"/>
    </row>
    <row r="45" spans="1:17">
      <c r="G45" s="238"/>
    </row>
    <row r="46" spans="1:17">
      <c r="G46" s="238"/>
    </row>
    <row r="47" spans="1:17">
      <c r="G47" s="238"/>
    </row>
    <row r="48" spans="1:17">
      <c r="G48" s="238"/>
      <c r="Q48" s="223">
        <v>392</v>
      </c>
    </row>
    <row r="49" spans="1:23">
      <c r="G49" s="238"/>
      <c r="Q49" s="223">
        <v>316</v>
      </c>
    </row>
    <row r="50" spans="1:23">
      <c r="G50" s="238"/>
      <c r="Q50" s="223">
        <f>Q48-Q49</f>
        <v>76</v>
      </c>
    </row>
    <row r="51" spans="1:23">
      <c r="G51" s="238"/>
    </row>
    <row r="52" spans="1:23">
      <c r="G52" s="238"/>
    </row>
    <row r="53" spans="1:23" s="223" customFormat="1">
      <c r="A53" s="224"/>
      <c r="B53" s="224"/>
      <c r="C53" s="224"/>
      <c r="D53" s="224"/>
      <c r="E53" s="224"/>
      <c r="F53" s="224"/>
      <c r="G53" s="238"/>
      <c r="H53" s="224"/>
      <c r="I53" s="224"/>
      <c r="J53" s="224"/>
      <c r="K53" s="224"/>
      <c r="L53" s="224"/>
      <c r="M53" s="224"/>
      <c r="N53" s="224"/>
      <c r="O53" s="224"/>
      <c r="P53" s="224"/>
      <c r="R53" s="224"/>
      <c r="S53" s="224"/>
      <c r="T53" s="224"/>
      <c r="U53" s="224"/>
      <c r="V53" s="224"/>
      <c r="W53" s="224"/>
    </row>
    <row r="54" spans="1:23" s="223" customFormat="1">
      <c r="A54" s="224"/>
      <c r="B54" s="224"/>
      <c r="C54" s="224"/>
      <c r="D54" s="224"/>
      <c r="E54" s="224"/>
      <c r="F54" s="224"/>
      <c r="G54" s="238"/>
      <c r="H54" s="224"/>
      <c r="I54" s="224"/>
      <c r="J54" s="224"/>
      <c r="K54" s="224"/>
      <c r="L54" s="224"/>
      <c r="M54" s="224"/>
      <c r="N54" s="224"/>
      <c r="O54" s="224"/>
      <c r="P54" s="224"/>
      <c r="R54" s="224"/>
      <c r="S54" s="224"/>
      <c r="T54" s="224"/>
      <c r="U54" s="224"/>
      <c r="V54" s="224"/>
      <c r="W54" s="224"/>
    </row>
    <row r="55" spans="1:23" s="223" customFormat="1">
      <c r="A55" s="224"/>
      <c r="B55" s="224"/>
      <c r="C55" s="224"/>
      <c r="D55" s="224"/>
      <c r="E55" s="224"/>
      <c r="F55" s="224"/>
      <c r="G55" s="238"/>
      <c r="H55" s="224"/>
      <c r="I55" s="224"/>
      <c r="J55" s="224"/>
      <c r="K55" s="224"/>
      <c r="L55" s="224"/>
      <c r="M55" s="224"/>
      <c r="N55" s="224"/>
      <c r="O55" s="224"/>
      <c r="P55" s="224"/>
      <c r="R55" s="224"/>
      <c r="S55" s="224"/>
      <c r="T55" s="224"/>
      <c r="U55" s="224"/>
      <c r="V55" s="224"/>
      <c r="W55" s="224"/>
    </row>
    <row r="56" spans="1:23" s="223" customFormat="1">
      <c r="A56" s="224"/>
      <c r="B56" s="224"/>
      <c r="C56" s="224"/>
      <c r="D56" s="224"/>
      <c r="E56" s="224"/>
      <c r="F56" s="224"/>
      <c r="G56" s="238"/>
      <c r="H56" s="224"/>
      <c r="I56" s="224"/>
      <c r="J56" s="224"/>
      <c r="K56" s="224"/>
      <c r="L56" s="224"/>
      <c r="M56" s="224"/>
      <c r="N56" s="224"/>
      <c r="O56" s="224"/>
      <c r="P56" s="224"/>
      <c r="R56" s="224"/>
      <c r="S56" s="224"/>
      <c r="T56" s="224"/>
      <c r="U56" s="224"/>
      <c r="V56" s="224"/>
      <c r="W56" s="224"/>
    </row>
    <row r="64" spans="1:23" s="223" customFormat="1" ht="36">
      <c r="A64" s="423" t="s">
        <v>636</v>
      </c>
      <c r="B64" s="423"/>
      <c r="C64" s="423"/>
      <c r="D64" s="423"/>
      <c r="E64" s="423"/>
      <c r="F64" s="423"/>
      <c r="G64" s="423"/>
      <c r="H64" s="423"/>
      <c r="I64" s="423"/>
      <c r="J64" s="423"/>
      <c r="K64" s="423"/>
      <c r="L64" s="423"/>
      <c r="M64" s="423"/>
      <c r="N64" s="423"/>
      <c r="O64" s="423"/>
      <c r="P64" s="423"/>
      <c r="R64" s="224"/>
      <c r="S64" s="224"/>
      <c r="T64" s="224"/>
      <c r="U64" s="224"/>
      <c r="V64" s="224"/>
      <c r="W64" s="224"/>
    </row>
    <row r="65" spans="1:23" s="223" customFormat="1" ht="36">
      <c r="A65" s="424" t="s">
        <v>636</v>
      </c>
      <c r="B65" s="424"/>
      <c r="C65" s="424"/>
      <c r="D65" s="424"/>
      <c r="E65" s="424"/>
      <c r="F65" s="424"/>
      <c r="G65" s="424"/>
      <c r="H65" s="424"/>
      <c r="I65" s="424"/>
      <c r="J65" s="424"/>
      <c r="K65" s="424"/>
      <c r="L65" s="424"/>
      <c r="M65" s="424"/>
      <c r="N65" s="424"/>
      <c r="O65" s="424"/>
      <c r="P65" s="424"/>
      <c r="R65" s="224"/>
      <c r="S65" s="224"/>
      <c r="T65" s="224"/>
      <c r="U65" s="224"/>
      <c r="V65" s="224"/>
      <c r="W65" s="224"/>
    </row>
    <row r="66" spans="1:23" s="223" customFormat="1" ht="26.25" customHeight="1">
      <c r="A66" s="425" t="s">
        <v>539</v>
      </c>
      <c r="B66" s="426"/>
      <c r="C66" s="429" t="s">
        <v>612</v>
      </c>
      <c r="D66" s="430" t="s">
        <v>592</v>
      </c>
      <c r="E66" s="430" t="s">
        <v>593</v>
      </c>
      <c r="F66" s="430" t="s">
        <v>594</v>
      </c>
      <c r="G66" s="429" t="s">
        <v>660</v>
      </c>
      <c r="H66" s="429" t="s">
        <v>596</v>
      </c>
      <c r="I66" s="430" t="s">
        <v>597</v>
      </c>
      <c r="J66" s="430" t="s">
        <v>534</v>
      </c>
      <c r="K66" s="430" t="s">
        <v>598</v>
      </c>
      <c r="L66" s="430" t="s">
        <v>599</v>
      </c>
      <c r="M66" s="364" t="s">
        <v>600</v>
      </c>
      <c r="N66" s="364" t="s">
        <v>596</v>
      </c>
      <c r="O66" s="419" t="s">
        <v>601</v>
      </c>
      <c r="P66" s="420"/>
      <c r="R66" s="224"/>
      <c r="S66" s="224"/>
      <c r="T66" s="224"/>
      <c r="U66" s="224"/>
      <c r="V66" s="224"/>
      <c r="W66" s="224"/>
    </row>
    <row r="67" spans="1:23" s="223" customFormat="1" ht="72">
      <c r="A67" s="427"/>
      <c r="B67" s="428"/>
      <c r="C67" s="429"/>
      <c r="D67" s="431"/>
      <c r="E67" s="431"/>
      <c r="F67" s="431"/>
      <c r="G67" s="429"/>
      <c r="H67" s="429"/>
      <c r="I67" s="431"/>
      <c r="J67" s="431"/>
      <c r="K67" s="431"/>
      <c r="L67" s="431"/>
      <c r="M67" s="364" t="s">
        <v>598</v>
      </c>
      <c r="N67" s="364" t="s">
        <v>603</v>
      </c>
      <c r="O67" s="364" t="s">
        <v>604</v>
      </c>
      <c r="P67" s="364" t="s">
        <v>605</v>
      </c>
      <c r="R67" s="224"/>
      <c r="S67" s="224"/>
      <c r="T67" s="224"/>
      <c r="U67" s="224"/>
      <c r="V67" s="224"/>
      <c r="W67" s="224"/>
    </row>
    <row r="68" spans="1:23" s="223" customFormat="1" ht="50.15" customHeight="1">
      <c r="A68" s="421" t="s">
        <v>119</v>
      </c>
      <c r="B68" s="422"/>
      <c r="C68" s="365" t="s">
        <v>613</v>
      </c>
      <c r="D68" s="366">
        <f>'SIKLUS-7 KADA POSTU'!J26</f>
        <v>4</v>
      </c>
      <c r="E68" s="366">
        <f>'SIKLUS-7 KADA POSTU'!K26</f>
        <v>6</v>
      </c>
      <c r="F68" s="366">
        <f>'SIKLUS-7 KADA POSTU'!L26</f>
        <v>0</v>
      </c>
      <c r="G68" s="367">
        <f>SUM(D68:F68)</f>
        <v>10</v>
      </c>
      <c r="H68" s="368">
        <f>G68/$G$76</f>
        <v>0.16129032258064516</v>
      </c>
      <c r="I68" s="369">
        <f>'[6]REKAP PROJEITU SUKU_2021-2024'!O88</f>
        <v>5010697.42</v>
      </c>
      <c r="J68" s="369">
        <f>'[6]REKAP PROJEITU SUKU_2021-2024'!Q88</f>
        <v>5044628.6099999994</v>
      </c>
      <c r="K68" s="369">
        <f>'[6]REKAP PROJEITU SUKU_2021-2024'!R88</f>
        <v>3795100.4700000007</v>
      </c>
      <c r="L68" s="369">
        <f t="shared" ref="L68:L75" si="4">J68-K68</f>
        <v>1249528.1399999987</v>
      </c>
      <c r="M68" s="370">
        <f t="shared" ref="M68:M75" si="5">K68/J68*100%</f>
        <v>0.75230522668744115</v>
      </c>
      <c r="N68" s="370">
        <f>'SIKLUS-7 KADA POSTU'!U26</f>
        <v>0.97399999999999998</v>
      </c>
      <c r="O68" s="371">
        <f>'SIKLUS-7 KADA POSTU'!V26</f>
        <v>3</v>
      </c>
      <c r="P68" s="371">
        <f>'SIKLUS-7 KADA POSTU'!W26</f>
        <v>3</v>
      </c>
      <c r="R68" s="259">
        <f>'[6]REKAP PROJEITU SUKU_2021-2024'!Z87</f>
        <v>0.95828124999999997</v>
      </c>
      <c r="S68" s="259">
        <f>'[6]REKAP PROJEITU SUKU_2021-2024'!AA87</f>
        <v>0.99081845744450514</v>
      </c>
      <c r="T68" s="224"/>
      <c r="U68" s="224"/>
      <c r="V68" s="224"/>
      <c r="W68" s="224"/>
    </row>
    <row r="69" spans="1:23" s="223" customFormat="1" ht="50.15" customHeight="1">
      <c r="A69" s="421" t="s">
        <v>121</v>
      </c>
      <c r="B69" s="422"/>
      <c r="C69" s="365" t="s">
        <v>614</v>
      </c>
      <c r="D69" s="366">
        <f>'SIKLUS-7 KADA POSTU'!J39</f>
        <v>8</v>
      </c>
      <c r="E69" s="366">
        <f>'SIKLUS-7 KADA POSTU'!K39</f>
        <v>4</v>
      </c>
      <c r="F69" s="366">
        <f>'SIKLUS-7 KADA POSTU'!L39</f>
        <v>0</v>
      </c>
      <c r="G69" s="367">
        <f t="shared" ref="G69:G75" si="6">SUM(D69:F69)</f>
        <v>12</v>
      </c>
      <c r="H69" s="368">
        <f>G69/$G$76</f>
        <v>0.19354838709677419</v>
      </c>
      <c r="I69" s="369">
        <f>'[6]REKAP PROJEITU SUKU_2021-2024'!O183</f>
        <v>4375723.0099999988</v>
      </c>
      <c r="J69" s="369">
        <f>'[6]REKAP PROJEITU SUKU_2021-2024'!Q183</f>
        <v>4391829.7799999993</v>
      </c>
      <c r="K69" s="369">
        <f>'[6]REKAP PROJEITU SUKU_2021-2024'!R183</f>
        <v>3832344.9400000004</v>
      </c>
      <c r="L69" s="369">
        <f t="shared" si="4"/>
        <v>559484.83999999892</v>
      </c>
      <c r="M69" s="370">
        <f t="shared" si="5"/>
        <v>0.87260780403014637</v>
      </c>
      <c r="N69" s="370">
        <f>'SIKLUS-7 KADA POSTU'!U39</f>
        <v>0.93166666666666664</v>
      </c>
      <c r="O69" s="371">
        <f>'SIKLUS-7 KADA POSTU'!V39</f>
        <v>7</v>
      </c>
      <c r="P69" s="371">
        <f>'SIKLUS-7 KADA POSTU'!W39</f>
        <v>1</v>
      </c>
      <c r="R69" s="259">
        <f>'[6]REKAP PROJEITU SUKU_2021-2024'!Z182</f>
        <v>0.98188131313131322</v>
      </c>
      <c r="S69" s="259">
        <f>'[6]REKAP PROJEITU SUKU_2021-2024'!AA182</f>
        <v>0.9788574816520953</v>
      </c>
      <c r="T69" s="224"/>
      <c r="U69" s="224"/>
      <c r="V69" s="224"/>
      <c r="W69" s="224"/>
    </row>
    <row r="70" spans="1:23" s="223" customFormat="1" ht="50.15" customHeight="1">
      <c r="A70" s="421" t="s">
        <v>123</v>
      </c>
      <c r="B70" s="422"/>
      <c r="C70" s="365" t="s">
        <v>615</v>
      </c>
      <c r="D70" s="366">
        <f>'SIKLUS-7 KADA POSTU'!J48</f>
        <v>7</v>
      </c>
      <c r="E70" s="366">
        <f>'SIKLUS-7 KADA POSTU'!K48</f>
        <v>1</v>
      </c>
      <c r="F70" s="366">
        <f>'SIKLUS-7 KADA POSTU'!L48</f>
        <v>0</v>
      </c>
      <c r="G70" s="367">
        <f t="shared" si="6"/>
        <v>8</v>
      </c>
      <c r="H70" s="368">
        <f>G70/$G$76</f>
        <v>0.12903225806451613</v>
      </c>
      <c r="I70" s="369">
        <f>'[6]REKAP PROJEITU SUKU_2021-2024'!O244</f>
        <v>3200255.2019999987</v>
      </c>
      <c r="J70" s="369">
        <f>'[6]REKAP PROJEITU SUKU_2021-2024'!Q244</f>
        <v>3220054.7519999989</v>
      </c>
      <c r="K70" s="369">
        <f>'[6]REKAP PROJEITU SUKU_2021-2024'!R244</f>
        <v>2842317.4819999994</v>
      </c>
      <c r="L70" s="369">
        <f t="shared" si="4"/>
        <v>377737.26999999955</v>
      </c>
      <c r="M70" s="370">
        <f t="shared" si="5"/>
        <v>0.88269228348822815</v>
      </c>
      <c r="N70" s="370">
        <f>'SIKLUS-7 KADA POSTU'!U48</f>
        <v>1</v>
      </c>
      <c r="O70" s="371">
        <f>'SIKLUS-7 KADA POSTU'!V48</f>
        <v>0</v>
      </c>
      <c r="P70" s="371">
        <f>'SIKLUS-7 KADA POSTU'!W48</f>
        <v>0</v>
      </c>
      <c r="R70" s="259">
        <f>'[6]REKAP PROJEITU SUKU_2021-2024'!Z243</f>
        <v>0.99987031250000002</v>
      </c>
      <c r="S70" s="259">
        <f>'[6]REKAP PROJEITU SUKU_2021-2024'!AA243</f>
        <v>0.99321477680225545</v>
      </c>
      <c r="T70" s="224"/>
      <c r="U70" s="224"/>
      <c r="V70" s="224"/>
      <c r="W70" s="224"/>
    </row>
    <row r="71" spans="1:23" s="223" customFormat="1" ht="50.15" customHeight="1">
      <c r="A71" s="421" t="s">
        <v>133</v>
      </c>
      <c r="B71" s="422"/>
      <c r="C71" s="365" t="s">
        <v>616</v>
      </c>
      <c r="D71" s="366">
        <f>'SIKLUS-7 KADA POSTU'!J62</f>
        <v>2</v>
      </c>
      <c r="E71" s="366">
        <f>'SIKLUS-7 KADA POSTU'!K62</f>
        <v>3</v>
      </c>
      <c r="F71" s="366">
        <f>'SIKLUS-7 KADA POSTU'!L62</f>
        <v>0</v>
      </c>
      <c r="G71" s="367">
        <f t="shared" si="6"/>
        <v>5</v>
      </c>
      <c r="H71" s="368"/>
      <c r="I71" s="369"/>
      <c r="J71" s="369"/>
      <c r="K71" s="369"/>
      <c r="L71" s="369"/>
      <c r="M71" s="370"/>
      <c r="N71" s="370">
        <f>'SIKLUS-7 KADA POSTU'!U62</f>
        <v>0.98399999999999999</v>
      </c>
      <c r="O71" s="371">
        <f>'SIKLUS-7 KADA POSTU'!V62</f>
        <v>0</v>
      </c>
      <c r="P71" s="371">
        <f>'SIKLUS-7 KADA POSTU'!W62</f>
        <v>0</v>
      </c>
      <c r="R71" s="259">
        <f>'[6]REKAP PROJEITU SUKU_2021-2024'!Z284</f>
        <v>0.97166666666666668</v>
      </c>
      <c r="S71" s="259">
        <f>'[6]REKAP PROJEITU SUKU_2021-2024'!AA284</f>
        <v>0.96985136235210023</v>
      </c>
      <c r="T71" s="224"/>
      <c r="U71" s="224"/>
      <c r="V71" s="224"/>
      <c r="W71" s="224"/>
    </row>
    <row r="72" spans="1:23" s="223" customFormat="1" ht="50.15" customHeight="1">
      <c r="A72" s="421" t="s">
        <v>120</v>
      </c>
      <c r="B72" s="422"/>
      <c r="C72" s="365" t="s">
        <v>617</v>
      </c>
      <c r="D72" s="366">
        <f>'SIKLUS-7 KADA POSTU'!J66</f>
        <v>1</v>
      </c>
      <c r="E72" s="366">
        <f>'SIKLUS-7 KADA POSTU'!K66</f>
        <v>2</v>
      </c>
      <c r="F72" s="366">
        <f>'SIKLUS-7 KADA POSTU'!L66</f>
        <v>0</v>
      </c>
      <c r="G72" s="367">
        <f t="shared" si="6"/>
        <v>3</v>
      </c>
      <c r="H72" s="368"/>
      <c r="I72" s="369"/>
      <c r="J72" s="369"/>
      <c r="K72" s="369"/>
      <c r="L72" s="369"/>
      <c r="M72" s="370"/>
      <c r="N72" s="370">
        <f>'SIKLUS-7 KADA POSTU'!U66</f>
        <v>1</v>
      </c>
      <c r="O72" s="371">
        <f>'SIKLUS-7 KADA POSTU'!V66</f>
        <v>0</v>
      </c>
      <c r="P72" s="371">
        <f>'SIKLUS-7 KADA POSTU'!W66</f>
        <v>0</v>
      </c>
      <c r="R72" s="259">
        <f>'[6]REKAP PROJEITU SUKU_2021-2024'!Z357</f>
        <v>0.95833333333333337</v>
      </c>
      <c r="S72" s="259">
        <f>'[6]REKAP PROJEITU SUKU_2021-2024'!AA357</f>
        <v>0.98698944875408456</v>
      </c>
      <c r="T72" s="224"/>
      <c r="U72" s="224"/>
      <c r="V72" s="224"/>
      <c r="W72" s="224"/>
    </row>
    <row r="73" spans="1:23" s="223" customFormat="1" ht="50.15" customHeight="1">
      <c r="A73" s="421" t="s">
        <v>618</v>
      </c>
      <c r="B73" s="422"/>
      <c r="C73" s="365" t="s">
        <v>619</v>
      </c>
      <c r="D73" s="366">
        <f>'SIKLUS-7 KADA POSTU'!J56</f>
        <v>1</v>
      </c>
      <c r="E73" s="366">
        <f>'SIKLUS-7 KADA POSTU'!K56</f>
        <v>6</v>
      </c>
      <c r="F73" s="366">
        <f>'SIKLUS-7 KADA POSTU'!L56</f>
        <v>0</v>
      </c>
      <c r="G73" s="367">
        <f t="shared" si="6"/>
        <v>7</v>
      </c>
      <c r="H73" s="368">
        <f>G73/$G$76</f>
        <v>0.11290322580645161</v>
      </c>
      <c r="I73" s="369">
        <f>'[6]REKAP PROJEITU SUKU_2021-2024'!O367</f>
        <v>1507269.81</v>
      </c>
      <c r="J73" s="369">
        <f>'[6]REKAP PROJEITU SUKU_2021-2024'!Q367</f>
        <v>1512748.4800000002</v>
      </c>
      <c r="K73" s="369">
        <f>'[6]REKAP PROJEITU SUKU_2021-2024'!R367</f>
        <v>1079012.3199999998</v>
      </c>
      <c r="L73" s="369">
        <f t="shared" si="4"/>
        <v>433736.16000000038</v>
      </c>
      <c r="M73" s="370">
        <f t="shared" si="5"/>
        <v>0.71327939460233314</v>
      </c>
      <c r="N73" s="370">
        <f>'SIKLUS-7 KADA POSTU'!U56</f>
        <v>0.88714285714285712</v>
      </c>
      <c r="O73" s="371">
        <f>'SIKLUS-7 KADA POSTU'!V56</f>
        <v>0</v>
      </c>
      <c r="P73" s="371">
        <f>'SIKLUS-7 KADA POSTU'!W56</f>
        <v>0</v>
      </c>
      <c r="R73" s="259">
        <f>'[6]REKAP PROJEITU SUKU_2021-2024'!Z366</f>
        <v>0.97776473526473517</v>
      </c>
      <c r="S73" s="259">
        <f>'[6]REKAP PROJEITU SUKU_2021-2024'!AA366</f>
        <v>0.98738676021958249</v>
      </c>
      <c r="T73" s="224"/>
      <c r="U73" s="224"/>
      <c r="V73" s="224"/>
      <c r="W73" s="224"/>
    </row>
    <row r="74" spans="1:23" s="223" customFormat="1" ht="50.15" customHeight="1">
      <c r="A74" s="421" t="s">
        <v>620</v>
      </c>
      <c r="B74" s="422"/>
      <c r="C74" s="365" t="s">
        <v>621</v>
      </c>
      <c r="D74" s="366">
        <f>'SIKLUS-7 KADA POSTU'!J75</f>
        <v>8</v>
      </c>
      <c r="E74" s="366">
        <f>'SIKLUS-7 KADA POSTU'!K75</f>
        <v>0</v>
      </c>
      <c r="F74" s="366">
        <f>'SIKLUS-7 KADA POSTU'!L75</f>
        <v>0</v>
      </c>
      <c r="G74" s="367">
        <f t="shared" si="6"/>
        <v>8</v>
      </c>
      <c r="H74" s="368">
        <f>G74/$G$76</f>
        <v>0.12903225806451613</v>
      </c>
      <c r="I74" s="369">
        <f>'[6]REKAP PROJEITU SUKU_2021-2024'!O426</f>
        <v>2710769.16</v>
      </c>
      <c r="J74" s="369">
        <f>'[6]REKAP PROJEITU SUKU_2021-2024'!Q426</f>
        <v>2762569.8100000005</v>
      </c>
      <c r="K74" s="369">
        <f>'[6]REKAP PROJEITU SUKU_2021-2024'!R426</f>
        <v>2430328.7800000003</v>
      </c>
      <c r="L74" s="369">
        <f t="shared" si="4"/>
        <v>332241.03000000026</v>
      </c>
      <c r="M74" s="370">
        <f t="shared" si="5"/>
        <v>0.87973479301867841</v>
      </c>
      <c r="N74" s="370">
        <f>'SIKLUS-7 KADA POSTU'!U75</f>
        <v>1</v>
      </c>
      <c r="O74" s="371">
        <f>'SIKLUS-7 KADA POSTU'!V75</f>
        <v>6</v>
      </c>
      <c r="P74" s="371">
        <f>'SIKLUS-7 KADA POSTU'!W75</f>
        <v>6</v>
      </c>
      <c r="R74" s="259">
        <f>'[6]REKAP PROJEITU SUKU_2021-2024'!Z425</f>
        <v>1</v>
      </c>
      <c r="S74" s="259">
        <f>'[6]REKAP PROJEITU SUKU_2021-2024'!AA425</f>
        <v>0.98435922817599819</v>
      </c>
      <c r="T74" s="224"/>
      <c r="U74" s="224"/>
      <c r="V74" s="224"/>
      <c r="W74" s="224"/>
    </row>
    <row r="75" spans="1:23" s="223" customFormat="1" ht="50.15" customHeight="1">
      <c r="A75" s="421" t="s">
        <v>622</v>
      </c>
      <c r="B75" s="422"/>
      <c r="C75" s="365" t="s">
        <v>623</v>
      </c>
      <c r="D75" s="366">
        <f>'SIKLUS-7 KADA POSTU'!J85</f>
        <v>9</v>
      </c>
      <c r="E75" s="366">
        <f>'SIKLUS-7 KADA POSTU'!K85</f>
        <v>0</v>
      </c>
      <c r="F75" s="366">
        <f>'SIKLUS-7 KADA POSTU'!L85</f>
        <v>0</v>
      </c>
      <c r="G75" s="367">
        <f t="shared" si="6"/>
        <v>9</v>
      </c>
      <c r="H75" s="368">
        <f>G75/$G$76</f>
        <v>0.14516129032258066</v>
      </c>
      <c r="I75" s="369">
        <f>'[6]REKAP PROJEITU SUKU_2021-2024'!O485</f>
        <v>3175298.17</v>
      </c>
      <c r="J75" s="369">
        <f>'[6]REKAP PROJEITU SUKU_2021-2024'!Q485</f>
        <v>3193430.78</v>
      </c>
      <c r="K75" s="369">
        <f>'[6]REKAP PROJEITU SUKU_2021-2024'!R485</f>
        <v>2875037.52</v>
      </c>
      <c r="L75" s="369">
        <f t="shared" si="4"/>
        <v>318393.25999999978</v>
      </c>
      <c r="M75" s="370">
        <f t="shared" si="5"/>
        <v>0.90029742871082374</v>
      </c>
      <c r="N75" s="370">
        <f>'SIKLUS-7 KADA POSTU'!U85</f>
        <v>1</v>
      </c>
      <c r="O75" s="371">
        <f>'SIKLUS-7 KADA POSTU'!V85</f>
        <v>9</v>
      </c>
      <c r="P75" s="371">
        <f>'SIKLUS-7 KADA POSTU'!W85</f>
        <v>9</v>
      </c>
      <c r="R75" s="259">
        <f>'[6]REKAP PROJEITU SUKU_2021-2024'!Z484</f>
        <v>1</v>
      </c>
      <c r="S75" s="259">
        <f>'[6]REKAP PROJEITU SUKU_2021-2024'!AA484</f>
        <v>0.98087388000089071</v>
      </c>
      <c r="T75" s="224"/>
      <c r="U75" s="224"/>
      <c r="V75" s="224"/>
      <c r="W75" s="224"/>
    </row>
    <row r="76" spans="1:23" s="223" customFormat="1" ht="50.15" customHeight="1">
      <c r="A76" s="434" t="s">
        <v>534</v>
      </c>
      <c r="B76" s="434"/>
      <c r="C76" s="434"/>
      <c r="D76" s="372">
        <f>SUM(D68:D75)</f>
        <v>40</v>
      </c>
      <c r="E76" s="372">
        <f t="shared" ref="E76:F76" si="7">SUM(E68:E75)</f>
        <v>22</v>
      </c>
      <c r="F76" s="372">
        <f t="shared" si="7"/>
        <v>0</v>
      </c>
      <c r="G76" s="372">
        <f>SUM(G68:G75)</f>
        <v>62</v>
      </c>
      <c r="H76" s="373">
        <f t="shared" ref="H76:L76" si="8">SUM(H68:H75)</f>
        <v>0.87096774193548387</v>
      </c>
      <c r="I76" s="374">
        <f t="shared" si="8"/>
        <v>19980012.772</v>
      </c>
      <c r="J76" s="374">
        <f t="shared" si="8"/>
        <v>20125262.211999997</v>
      </c>
      <c r="K76" s="374">
        <f t="shared" si="8"/>
        <v>16854141.512000002</v>
      </c>
      <c r="L76" s="374">
        <f t="shared" si="8"/>
        <v>3271120.6999999974</v>
      </c>
      <c r="M76" s="375">
        <f>K76/J76</f>
        <v>0.83746195872918672</v>
      </c>
      <c r="N76" s="375">
        <f>AVERAGE(N68:N75)</f>
        <v>0.97210119047619048</v>
      </c>
      <c r="O76" s="372">
        <f>SUM(O68:O75)</f>
        <v>25</v>
      </c>
      <c r="P76" s="372">
        <f>SUM(P68:P75)</f>
        <v>19</v>
      </c>
      <c r="R76" s="224"/>
      <c r="S76" s="224"/>
      <c r="T76" s="224"/>
      <c r="U76" s="224"/>
      <c r="V76" s="224"/>
      <c r="W76" s="224"/>
    </row>
    <row r="77" spans="1:23" s="223" customFormat="1">
      <c r="A77" s="224"/>
      <c r="B77" s="224"/>
      <c r="C77" s="224"/>
      <c r="D77" s="224"/>
      <c r="E77" s="224"/>
      <c r="F77" s="224"/>
      <c r="G77" s="224"/>
      <c r="H77" s="224"/>
      <c r="I77" s="260"/>
      <c r="J77" s="224"/>
      <c r="K77" s="224"/>
      <c r="L77" s="224"/>
      <c r="M77" s="224"/>
      <c r="N77" s="224"/>
      <c r="O77" s="224"/>
      <c r="P77" s="224"/>
      <c r="R77" s="224"/>
      <c r="S77" s="224"/>
      <c r="T77" s="224"/>
      <c r="U77" s="224"/>
      <c r="V77" s="224"/>
      <c r="W77" s="224"/>
    </row>
    <row r="78" spans="1:23" s="223" customFormat="1">
      <c r="A78" s="224"/>
      <c r="B78" s="224"/>
      <c r="C78" s="224"/>
      <c r="D78" s="224"/>
      <c r="E78" s="224"/>
      <c r="F78" s="224"/>
      <c r="G78" s="224"/>
      <c r="H78" s="224"/>
      <c r="I78" s="260"/>
      <c r="J78" s="224"/>
      <c r="K78" s="224"/>
      <c r="L78" s="224"/>
      <c r="M78" s="224"/>
      <c r="N78" s="224"/>
      <c r="O78" s="224"/>
      <c r="P78" s="224"/>
      <c r="R78" s="224"/>
      <c r="S78" s="224"/>
      <c r="T78" s="224"/>
      <c r="U78" s="224"/>
      <c r="V78" s="224"/>
      <c r="W78" s="224"/>
    </row>
    <row r="79" spans="1:23" s="223" customFormat="1">
      <c r="A79" s="224"/>
      <c r="B79" s="224"/>
      <c r="C79" s="224"/>
      <c r="D79" s="224"/>
      <c r="E79" s="224"/>
      <c r="F79" s="224"/>
      <c r="G79" s="224"/>
      <c r="H79" s="224"/>
      <c r="I79" s="260"/>
      <c r="J79" s="224"/>
      <c r="K79" s="224"/>
      <c r="L79" s="224"/>
      <c r="M79" s="224"/>
      <c r="N79" s="224"/>
      <c r="O79" s="224"/>
      <c r="P79" s="224"/>
      <c r="R79" s="224"/>
      <c r="S79" s="224"/>
      <c r="T79" s="224"/>
      <c r="U79" s="224"/>
      <c r="V79" s="224"/>
      <c r="W79" s="224"/>
    </row>
    <row r="80" spans="1:23" s="223" customFormat="1">
      <c r="A80" s="224"/>
      <c r="B80" s="224"/>
      <c r="C80" s="224"/>
      <c r="D80" s="224"/>
      <c r="E80" s="224"/>
      <c r="F80" s="224"/>
      <c r="G80" s="224"/>
      <c r="H80" s="224"/>
      <c r="I80" s="260"/>
      <c r="J80" s="224"/>
      <c r="K80" s="224"/>
      <c r="L80" s="224"/>
      <c r="M80" s="224"/>
      <c r="N80" s="224"/>
      <c r="O80" s="224"/>
      <c r="P80" s="224"/>
      <c r="R80" s="224"/>
      <c r="S80" s="224"/>
      <c r="T80" s="224"/>
      <c r="U80" s="224"/>
      <c r="V80" s="224"/>
      <c r="W80" s="224"/>
    </row>
    <row r="81" spans="1:23" s="223" customFormat="1">
      <c r="A81" s="224"/>
      <c r="B81" s="224"/>
      <c r="C81" s="224"/>
      <c r="D81" s="224"/>
      <c r="E81" s="224"/>
      <c r="F81" s="224"/>
      <c r="G81" s="224"/>
      <c r="H81" s="224"/>
      <c r="I81" s="260"/>
      <c r="J81" s="224"/>
      <c r="K81" s="224"/>
      <c r="L81" s="224"/>
      <c r="M81" s="224"/>
      <c r="N81" s="224"/>
      <c r="O81" s="224"/>
      <c r="P81" s="224"/>
      <c r="R81" s="224"/>
      <c r="S81" s="224"/>
      <c r="T81" s="224"/>
      <c r="U81" s="224"/>
      <c r="V81" s="224"/>
      <c r="W81" s="224"/>
    </row>
    <row r="82" spans="1:23" s="223" customFormat="1">
      <c r="A82" s="224"/>
      <c r="B82" s="224"/>
      <c r="C82" s="224"/>
      <c r="D82" s="224"/>
      <c r="E82" s="224"/>
      <c r="F82" s="224"/>
      <c r="G82" s="224"/>
      <c r="H82" s="224"/>
      <c r="I82" s="260"/>
      <c r="J82" s="224"/>
      <c r="K82" s="224"/>
      <c r="L82" s="224"/>
      <c r="M82" s="224"/>
      <c r="N82" s="224"/>
      <c r="O82" s="224"/>
      <c r="P82" s="224"/>
      <c r="R82" s="224"/>
      <c r="S82" s="224"/>
      <c r="T82" s="224"/>
      <c r="U82" s="224"/>
      <c r="V82" s="224"/>
      <c r="W82" s="224"/>
    </row>
    <row r="83" spans="1:23" s="223" customFormat="1">
      <c r="A83" s="224"/>
      <c r="B83" s="224"/>
      <c r="C83" s="224"/>
      <c r="D83" s="224"/>
      <c r="E83" s="224"/>
      <c r="F83" s="224"/>
      <c r="G83" s="224"/>
      <c r="H83" s="224"/>
      <c r="I83" s="260"/>
      <c r="J83" s="224"/>
      <c r="K83" s="224"/>
      <c r="L83" s="224"/>
      <c r="M83" s="224"/>
      <c r="N83" s="224"/>
      <c r="O83" s="224"/>
      <c r="P83" s="224"/>
      <c r="R83" s="224"/>
      <c r="S83" s="224"/>
      <c r="T83" s="224"/>
      <c r="U83" s="224"/>
      <c r="V83" s="224"/>
      <c r="W83" s="224"/>
    </row>
    <row r="84" spans="1:23">
      <c r="I84" s="260"/>
    </row>
    <row r="85" spans="1:23">
      <c r="I85" s="260"/>
    </row>
    <row r="86" spans="1:23">
      <c r="I86" s="260"/>
    </row>
    <row r="87" spans="1:23">
      <c r="I87" s="260"/>
    </row>
    <row r="88" spans="1:23">
      <c r="I88" s="260"/>
    </row>
    <row r="89" spans="1:23">
      <c r="I89" s="260"/>
    </row>
    <row r="90" spans="1:23">
      <c r="I90" s="260"/>
    </row>
    <row r="91" spans="1:23">
      <c r="I91" s="260"/>
    </row>
    <row r="92" spans="1:23">
      <c r="I92" s="260"/>
    </row>
    <row r="93" spans="1:23">
      <c r="I93" s="260"/>
    </row>
    <row r="94" spans="1:23">
      <c r="I94" s="260"/>
    </row>
    <row r="95" spans="1:23">
      <c r="I95" s="260"/>
    </row>
    <row r="96" spans="1:23">
      <c r="I96" s="260"/>
    </row>
    <row r="97" spans="1:23">
      <c r="I97" s="260"/>
    </row>
    <row r="98" spans="1:23">
      <c r="I98" s="260"/>
    </row>
    <row r="99" spans="1:23">
      <c r="I99" s="260"/>
    </row>
    <row r="100" spans="1:23" s="223" customFormat="1">
      <c r="A100" s="224"/>
      <c r="B100" s="224"/>
      <c r="C100" s="224"/>
      <c r="D100" s="224"/>
      <c r="E100" s="224"/>
      <c r="F100" s="224"/>
      <c r="G100" s="224"/>
      <c r="H100" s="224"/>
      <c r="I100" s="260"/>
      <c r="J100" s="224"/>
      <c r="K100" s="224"/>
      <c r="L100" s="224"/>
      <c r="M100" s="224"/>
      <c r="N100" s="224"/>
      <c r="O100" s="224"/>
      <c r="P100" s="224"/>
      <c r="R100" s="224"/>
      <c r="S100" s="224"/>
      <c r="T100" s="224"/>
      <c r="U100" s="224"/>
      <c r="V100" s="224"/>
      <c r="W100" s="224"/>
    </row>
    <row r="101" spans="1:23" s="223" customFormat="1">
      <c r="A101" s="224"/>
      <c r="B101" s="224"/>
      <c r="C101" s="224"/>
      <c r="D101" s="224"/>
      <c r="E101" s="224"/>
      <c r="F101" s="224"/>
      <c r="G101" s="224"/>
      <c r="H101" s="224"/>
      <c r="I101" s="260"/>
      <c r="J101" s="224"/>
      <c r="K101" s="224"/>
      <c r="L101" s="224"/>
      <c r="M101" s="224"/>
      <c r="N101" s="224"/>
      <c r="O101" s="224"/>
      <c r="P101" s="224"/>
      <c r="R101" s="224"/>
      <c r="S101" s="224"/>
      <c r="T101" s="224"/>
      <c r="U101" s="224"/>
      <c r="V101" s="224"/>
      <c r="W101" s="224"/>
    </row>
    <row r="102" spans="1:23" s="223" customFormat="1">
      <c r="A102" s="224"/>
      <c r="B102" s="224"/>
      <c r="C102" s="224"/>
      <c r="D102" s="224"/>
      <c r="E102" s="224"/>
      <c r="F102" s="224"/>
      <c r="G102" s="224"/>
      <c r="H102" s="224"/>
      <c r="I102" s="260"/>
      <c r="J102" s="224"/>
      <c r="K102" s="224"/>
      <c r="L102" s="224"/>
      <c r="M102" s="224"/>
      <c r="N102" s="224"/>
      <c r="O102" s="224"/>
      <c r="P102" s="224"/>
      <c r="R102" s="224"/>
      <c r="S102" s="224"/>
      <c r="T102" s="224"/>
      <c r="U102" s="224"/>
      <c r="V102" s="224"/>
      <c r="W102" s="224"/>
    </row>
    <row r="103" spans="1:23" s="223" customFormat="1">
      <c r="A103" s="224"/>
      <c r="B103" s="224"/>
      <c r="C103" s="224"/>
      <c r="D103" s="224"/>
      <c r="E103" s="224"/>
      <c r="F103" s="224"/>
      <c r="G103" s="224"/>
      <c r="H103" s="224"/>
      <c r="I103" s="260"/>
      <c r="J103" s="224"/>
      <c r="K103" s="224"/>
      <c r="L103" s="224"/>
      <c r="M103" s="224"/>
      <c r="N103" s="224"/>
      <c r="O103" s="224"/>
      <c r="P103" s="224"/>
      <c r="R103" s="224"/>
      <c r="S103" s="224"/>
      <c r="T103" s="224"/>
      <c r="U103" s="224"/>
      <c r="V103" s="224"/>
      <c r="W103" s="224"/>
    </row>
    <row r="112" spans="1:23" s="223" customFormat="1" ht="38.5">
      <c r="A112" s="407" t="s">
        <v>634</v>
      </c>
      <c r="B112" s="407"/>
      <c r="C112" s="407"/>
      <c r="D112" s="407"/>
      <c r="E112" s="407"/>
      <c r="F112" s="407"/>
      <c r="G112" s="407"/>
      <c r="H112" s="407"/>
      <c r="I112" s="407"/>
      <c r="J112" s="407"/>
      <c r="K112" s="407"/>
      <c r="L112" s="407"/>
      <c r="M112" s="407"/>
      <c r="N112" s="407"/>
      <c r="O112" s="407"/>
      <c r="P112" s="407"/>
      <c r="R112" s="224"/>
      <c r="S112" s="224"/>
      <c r="T112" s="224"/>
      <c r="U112" s="224"/>
      <c r="V112" s="224"/>
      <c r="W112" s="224"/>
    </row>
    <row r="113" spans="1:23" s="223" customFormat="1" ht="32">
      <c r="A113" s="408" t="s">
        <v>611</v>
      </c>
      <c r="B113" s="408"/>
      <c r="C113" s="408"/>
      <c r="D113" s="408"/>
      <c r="E113" s="408"/>
      <c r="F113" s="408"/>
      <c r="G113" s="408"/>
      <c r="H113" s="408"/>
      <c r="I113" s="408"/>
      <c r="J113" s="408"/>
      <c r="K113" s="408"/>
      <c r="L113" s="408"/>
      <c r="M113" s="408"/>
      <c r="N113" s="408"/>
      <c r="O113" s="408"/>
      <c r="P113" s="408"/>
      <c r="R113" s="224"/>
      <c r="S113" s="224"/>
      <c r="T113" s="224"/>
      <c r="U113" s="224"/>
      <c r="V113" s="224"/>
      <c r="W113" s="224"/>
    </row>
    <row r="114" spans="1:23" s="223" customFormat="1" ht="26.25" customHeight="1">
      <c r="A114" s="435" t="s">
        <v>624</v>
      </c>
      <c r="B114" s="436"/>
      <c r="C114" s="439" t="s">
        <v>625</v>
      </c>
      <c r="D114" s="410" t="s">
        <v>592</v>
      </c>
      <c r="E114" s="410" t="s">
        <v>593</v>
      </c>
      <c r="F114" s="410" t="s">
        <v>594</v>
      </c>
      <c r="G114" s="439" t="s">
        <v>595</v>
      </c>
      <c r="H114" s="439" t="s">
        <v>596</v>
      </c>
      <c r="I114" s="440" t="s">
        <v>597</v>
      </c>
      <c r="J114" s="440" t="s">
        <v>534</v>
      </c>
      <c r="K114" s="440" t="s">
        <v>598</v>
      </c>
      <c r="L114" s="440" t="s">
        <v>599</v>
      </c>
      <c r="M114" s="256" t="s">
        <v>600</v>
      </c>
      <c r="N114" s="256" t="s">
        <v>596</v>
      </c>
      <c r="O114" s="432" t="s">
        <v>601</v>
      </c>
      <c r="P114" s="433"/>
      <c r="R114" s="224"/>
      <c r="S114" s="224"/>
      <c r="T114" s="224"/>
      <c r="U114" s="224"/>
      <c r="V114" s="224"/>
      <c r="W114" s="224"/>
    </row>
    <row r="115" spans="1:23" s="223" customFormat="1" ht="52">
      <c r="A115" s="437"/>
      <c r="B115" s="438"/>
      <c r="C115" s="439"/>
      <c r="D115" s="411"/>
      <c r="E115" s="411"/>
      <c r="F115" s="411"/>
      <c r="G115" s="439"/>
      <c r="H115" s="439"/>
      <c r="I115" s="441"/>
      <c r="J115" s="441"/>
      <c r="K115" s="441"/>
      <c r="L115" s="441"/>
      <c r="M115" s="256" t="s">
        <v>598</v>
      </c>
      <c r="N115" s="256" t="s">
        <v>603</v>
      </c>
      <c r="O115" s="256" t="s">
        <v>604</v>
      </c>
      <c r="P115" s="256" t="s">
        <v>605</v>
      </c>
      <c r="R115" s="224"/>
      <c r="S115" s="224"/>
      <c r="T115" s="224"/>
      <c r="U115" s="224"/>
      <c r="V115" s="224"/>
      <c r="W115" s="224"/>
    </row>
    <row r="116" spans="1:23" s="264" customFormat="1" ht="50.15" customHeight="1">
      <c r="A116" s="442" t="s">
        <v>119</v>
      </c>
      <c r="B116" s="443"/>
      <c r="C116" s="231" t="s">
        <v>626</v>
      </c>
      <c r="D116" s="261">
        <f>'SIKLUS-7- SETOR'!J81</f>
        <v>0</v>
      </c>
      <c r="E116" s="261">
        <f>'SIKLUS-7- SETOR'!K81</f>
        <v>1</v>
      </c>
      <c r="F116" s="261">
        <f>'SIKLUS-7- SETOR'!L81</f>
        <v>0</v>
      </c>
      <c r="G116" s="198">
        <f>SUM(D116:F116)</f>
        <v>1</v>
      </c>
      <c r="H116" s="262">
        <f>G116/$G$122</f>
        <v>1.6129032258064516E-2</v>
      </c>
      <c r="I116" s="257">
        <f>'[6]ATIVIDADE KAD SETOR 2021-2024'!O13</f>
        <v>215898.65</v>
      </c>
      <c r="J116" s="257">
        <f>'[6]ATIVIDADE KAD SETOR 2021-2024'!Q13</f>
        <v>215898.65</v>
      </c>
      <c r="K116" s="257">
        <f>'[6]ATIVIDADE KAD SETOR 2021-2024'!R13</f>
        <v>132172.16</v>
      </c>
      <c r="L116" s="257">
        <f>J116-K116</f>
        <v>83726.489999999991</v>
      </c>
      <c r="M116" s="258">
        <f>K116/J116*100%</f>
        <v>0.61219539816483337</v>
      </c>
      <c r="N116" s="258">
        <f>'SIKLUS-7- SETOR'!U81</f>
        <v>0.85</v>
      </c>
      <c r="O116" s="305">
        <f>'SIKLUS-7- SETOR'!V81</f>
        <v>0</v>
      </c>
      <c r="P116" s="305">
        <f>'SIKLUS-7- SETOR'!W81</f>
        <v>0</v>
      </c>
      <c r="Q116" s="263"/>
    </row>
    <row r="117" spans="1:23" s="264" customFormat="1" ht="50.15" customHeight="1">
      <c r="A117" s="442" t="s">
        <v>121</v>
      </c>
      <c r="B117" s="443"/>
      <c r="C117" s="231" t="s">
        <v>627</v>
      </c>
      <c r="D117" s="232">
        <f>'SIKLUS-7- SETOR'!J90</f>
        <v>5</v>
      </c>
      <c r="E117" s="232">
        <f>'SIKLUS-7- SETOR'!K90</f>
        <v>3</v>
      </c>
      <c r="F117" s="232">
        <f>'SIKLUS-7- SETOR'!L90</f>
        <v>0</v>
      </c>
      <c r="G117" s="198">
        <f t="shared" ref="G117:G121" si="9">SUM(D117:F117)</f>
        <v>8</v>
      </c>
      <c r="H117" s="262">
        <f>G117/$G$122</f>
        <v>0.12903225806451613</v>
      </c>
      <c r="I117" s="257">
        <f>'[6]ATIVIDADE KAD SETOR 2021-2024'!O98</f>
        <v>2159713.2799999998</v>
      </c>
      <c r="J117" s="257">
        <f>'[6]ATIVIDADE KAD SETOR 2021-2024'!Q98</f>
        <v>2177009.0499999998</v>
      </c>
      <c r="K117" s="257">
        <f>'[6]ATIVIDADE KAD SETOR 2021-2024'!R98</f>
        <v>1549311.3399999999</v>
      </c>
      <c r="L117" s="257">
        <f t="shared" ref="L117:L120" si="10">J117-K117</f>
        <v>627697.71</v>
      </c>
      <c r="M117" s="258">
        <f t="shared" ref="M117:M120" si="11">K117/J117*100%</f>
        <v>0.71166968276957787</v>
      </c>
      <c r="N117" s="258">
        <f>'SIKLUS-7- SETOR'!U90</f>
        <v>0.98750000000000004</v>
      </c>
      <c r="O117" s="305">
        <f>'SIKLUS-7- SETOR'!V90</f>
        <v>2</v>
      </c>
      <c r="P117" s="305">
        <f>'SIKLUS-7- SETOR'!W90</f>
        <v>2</v>
      </c>
      <c r="Q117" s="263"/>
    </row>
    <row r="118" spans="1:23" s="264" customFormat="1" ht="50.15" customHeight="1">
      <c r="A118" s="442" t="s">
        <v>123</v>
      </c>
      <c r="B118" s="443"/>
      <c r="C118" s="231" t="s">
        <v>628</v>
      </c>
      <c r="D118" s="232">
        <f>'SIKLUS-7- SETOR'!J93</f>
        <v>0</v>
      </c>
      <c r="E118" s="232">
        <f>'SIKLUS-7- SETOR'!K93</f>
        <v>2</v>
      </c>
      <c r="F118" s="232">
        <f>'SIKLUS-7- SETOR'!L93</f>
        <v>0</v>
      </c>
      <c r="G118" s="198">
        <f t="shared" si="9"/>
        <v>2</v>
      </c>
      <c r="H118" s="262">
        <f>G118/$G$122</f>
        <v>3.2258064516129031E-2</v>
      </c>
      <c r="I118" s="257">
        <f>'[6]ATIVIDADE KAD SETOR 2021-2024'!O140</f>
        <v>1485769.4499999997</v>
      </c>
      <c r="J118" s="257">
        <f>'[6]ATIVIDADE KAD SETOR 2021-2024'!Q140</f>
        <v>1518982.4199999997</v>
      </c>
      <c r="K118" s="257">
        <f>'[6]ATIVIDADE KAD SETOR 2021-2024'!R140</f>
        <v>912942.51000000013</v>
      </c>
      <c r="L118" s="257">
        <f t="shared" si="10"/>
        <v>606039.90999999957</v>
      </c>
      <c r="M118" s="258">
        <f t="shared" si="11"/>
        <v>0.60102243316285409</v>
      </c>
      <c r="N118" s="258">
        <f>'SIKLUS-7- SETOR'!U93</f>
        <v>0.74</v>
      </c>
      <c r="O118" s="305">
        <f>'SIKLUS-7- SETOR'!V93</f>
        <v>0</v>
      </c>
      <c r="P118" s="305">
        <f>'SIKLUS-7- SETOR'!W93</f>
        <v>0</v>
      </c>
      <c r="Q118" s="263"/>
    </row>
    <row r="119" spans="1:23" s="264" customFormat="1" ht="50.15" customHeight="1">
      <c r="A119" s="442" t="s">
        <v>133</v>
      </c>
      <c r="B119" s="443"/>
      <c r="C119" s="231" t="s">
        <v>631</v>
      </c>
      <c r="D119" s="232">
        <f>'SIKLUS-7- SETOR'!J98</f>
        <v>1</v>
      </c>
      <c r="E119" s="232">
        <f>'SIKLUS-7- SETOR'!K98</f>
        <v>3</v>
      </c>
      <c r="F119" s="232">
        <f>'SIKLUS-7- SETOR'!L98</f>
        <v>0</v>
      </c>
      <c r="G119" s="198">
        <f t="shared" si="9"/>
        <v>4</v>
      </c>
      <c r="H119" s="262">
        <f>G119/$G$122</f>
        <v>6.4516129032258063E-2</v>
      </c>
      <c r="I119" s="257">
        <f>'[6]ATIVIDADE KAD SETOR 2021-2024'!O160</f>
        <v>771683.96000000008</v>
      </c>
      <c r="J119" s="257">
        <f>'[6]ATIVIDADE KAD SETOR 2021-2024'!Q160</f>
        <v>791000.34000000008</v>
      </c>
      <c r="K119" s="257">
        <f>'[6]ATIVIDADE KAD SETOR 2021-2024'!R160</f>
        <v>387090.35</v>
      </c>
      <c r="L119" s="257">
        <f t="shared" si="10"/>
        <v>403909.99000000011</v>
      </c>
      <c r="M119" s="258">
        <f t="shared" si="11"/>
        <v>0.4893681208784309</v>
      </c>
      <c r="N119" s="258">
        <f>'SIKLUS-7- SETOR'!U98</f>
        <v>0.97333333333333327</v>
      </c>
      <c r="O119" s="305">
        <f>'SIKLUS-7- SETOR'!V98</f>
        <v>1</v>
      </c>
      <c r="P119" s="305">
        <f>'SIKLUS-7- SETOR'!W98</f>
        <v>1</v>
      </c>
      <c r="Q119" s="263"/>
    </row>
    <row r="120" spans="1:23" s="264" customFormat="1" ht="50.15" customHeight="1">
      <c r="A120" s="442" t="s">
        <v>120</v>
      </c>
      <c r="B120" s="443"/>
      <c r="C120" s="231" t="s">
        <v>632</v>
      </c>
      <c r="D120" s="232">
        <f>'SIKLUS-7- SETOR'!J145</f>
        <v>30</v>
      </c>
      <c r="E120" s="232">
        <f>'SIKLUS-7- SETOR'!K145</f>
        <v>16</v>
      </c>
      <c r="F120" s="232">
        <f>'SIKLUS-7- SETOR'!L145</f>
        <v>0</v>
      </c>
      <c r="G120" s="198">
        <f t="shared" si="9"/>
        <v>46</v>
      </c>
      <c r="H120" s="262">
        <f>G120/$G$122</f>
        <v>0.74193548387096775</v>
      </c>
      <c r="I120" s="257">
        <f>'[6]ATIVIDADE KAD SETOR 2021-2024'!O276</f>
        <v>4607872.49</v>
      </c>
      <c r="J120" s="257">
        <f>'[6]ATIVIDADE KAD SETOR 2021-2024'!Q276</f>
        <v>4672245.43</v>
      </c>
      <c r="K120" s="257">
        <f>'[6]ATIVIDADE KAD SETOR 2021-2024'!R276</f>
        <v>2894320.1999999997</v>
      </c>
      <c r="L120" s="257">
        <f t="shared" si="10"/>
        <v>1777925.23</v>
      </c>
      <c r="M120" s="258">
        <f t="shared" si="11"/>
        <v>0.61947092535333703</v>
      </c>
      <c r="N120" s="258">
        <f>'SIKLUS-7- SETOR'!U145</f>
        <v>0.98217391304347823</v>
      </c>
      <c r="O120" s="305">
        <f>'SIKLUS-7- SETOR'!V145</f>
        <v>22</v>
      </c>
      <c r="P120" s="305">
        <f>'SIKLUS-7- SETOR'!W145</f>
        <v>16</v>
      </c>
      <c r="Q120" s="263"/>
    </row>
    <row r="121" spans="1:23" s="264" customFormat="1" ht="50.15" customHeight="1">
      <c r="A121" s="442" t="s">
        <v>618</v>
      </c>
      <c r="B121" s="443"/>
      <c r="C121" s="231" t="s">
        <v>637</v>
      </c>
      <c r="D121" s="232">
        <f>'SIKLUS-7- SETOR'!J147</f>
        <v>0</v>
      </c>
      <c r="E121" s="232">
        <f>'SIKLUS-7- SETOR'!K147</f>
        <v>1</v>
      </c>
      <c r="F121" s="232">
        <f>'SIKLUS-7- SETOR'!L147</f>
        <v>0</v>
      </c>
      <c r="G121" s="198">
        <f t="shared" si="9"/>
        <v>1</v>
      </c>
      <c r="H121" s="262"/>
      <c r="I121" s="257"/>
      <c r="J121" s="257"/>
      <c r="K121" s="257"/>
      <c r="L121" s="257"/>
      <c r="M121" s="258"/>
      <c r="N121" s="258">
        <f>'SIKLUS-7- SETOR'!U147</f>
        <v>0.97</v>
      </c>
      <c r="O121" s="305">
        <f>'SIKLUS-7- SETOR'!V146</f>
        <v>0</v>
      </c>
      <c r="P121" s="305">
        <f>'SIKLUS-7- SETOR'!W147</f>
        <v>0</v>
      </c>
      <c r="Q121" s="263"/>
    </row>
    <row r="122" spans="1:23" ht="50.15" customHeight="1">
      <c r="A122" s="415" t="s">
        <v>534</v>
      </c>
      <c r="B122" s="415"/>
      <c r="C122" s="415"/>
      <c r="D122" s="239">
        <f>SUM(D116:D120)</f>
        <v>36</v>
      </c>
      <c r="E122" s="239">
        <f>SUM(E116:E120)</f>
        <v>25</v>
      </c>
      <c r="F122" s="239">
        <f>SUM(F116:F120)</f>
        <v>0</v>
      </c>
      <c r="G122" s="240">
        <f>SUM(G116:G121)</f>
        <v>62</v>
      </c>
      <c r="H122" s="241">
        <f>SUM(H116:H120)</f>
        <v>0.9838709677419355</v>
      </c>
      <c r="I122" s="242">
        <f>SUM(I116:I120)-24</f>
        <v>9240913.8300000001</v>
      </c>
      <c r="J122" s="242">
        <f>SUM(J116:J120)</f>
        <v>9375135.8899999987</v>
      </c>
      <c r="K122" s="242">
        <f>SUM(K116:K120)</f>
        <v>5875836.5599999996</v>
      </c>
      <c r="L122" s="242">
        <f>SUM(L116:L120)</f>
        <v>3499299.3299999996</v>
      </c>
      <c r="M122" s="243">
        <f>K122/J122*100%</f>
        <v>0.62674681508003194</v>
      </c>
      <c r="N122" s="243">
        <f>AVERAGE(N116:N121)</f>
        <v>0.91716787439613512</v>
      </c>
      <c r="O122" s="240">
        <f t="shared" ref="O122:P122" si="12">SUM(O116:O121)</f>
        <v>25</v>
      </c>
      <c r="P122" s="240">
        <f t="shared" si="12"/>
        <v>19</v>
      </c>
    </row>
    <row r="123" spans="1:23">
      <c r="G123" s="238"/>
    </row>
  </sheetData>
  <autoFilter ref="A14:Q17"/>
  <mergeCells count="64">
    <mergeCell ref="A122:C122"/>
    <mergeCell ref="A116:B116"/>
    <mergeCell ref="A117:B117"/>
    <mergeCell ref="A118:B118"/>
    <mergeCell ref="A119:B119"/>
    <mergeCell ref="A120:B120"/>
    <mergeCell ref="A121:B121"/>
    <mergeCell ref="O114:P114"/>
    <mergeCell ref="A75:B75"/>
    <mergeCell ref="A76:C76"/>
    <mergeCell ref="A112:P112"/>
    <mergeCell ref="A113:P113"/>
    <mergeCell ref="A114:B115"/>
    <mergeCell ref="C114:C115"/>
    <mergeCell ref="D114:D115"/>
    <mergeCell ref="E114:E115"/>
    <mergeCell ref="F114:F115"/>
    <mergeCell ref="G114:G115"/>
    <mergeCell ref="H114:H115"/>
    <mergeCell ref="I114:I115"/>
    <mergeCell ref="J114:J115"/>
    <mergeCell ref="K114:K115"/>
    <mergeCell ref="L114:L115"/>
    <mergeCell ref="A74:B74"/>
    <mergeCell ref="I66:I67"/>
    <mergeCell ref="J66:J67"/>
    <mergeCell ref="K66:K67"/>
    <mergeCell ref="L66:L67"/>
    <mergeCell ref="A69:B69"/>
    <mergeCell ref="A70:B70"/>
    <mergeCell ref="A71:B71"/>
    <mergeCell ref="A72:B72"/>
    <mergeCell ref="A73:B73"/>
    <mergeCell ref="O66:P66"/>
    <mergeCell ref="A68:B68"/>
    <mergeCell ref="A33:C33"/>
    <mergeCell ref="A64:P64"/>
    <mergeCell ref="A65:P65"/>
    <mergeCell ref="A66:B67"/>
    <mergeCell ref="C66:C67"/>
    <mergeCell ref="D66:D67"/>
    <mergeCell ref="E66:E67"/>
    <mergeCell ref="F66:F67"/>
    <mergeCell ref="G66:G67"/>
    <mergeCell ref="H66:H67"/>
    <mergeCell ref="A16:C16"/>
    <mergeCell ref="A25:C25"/>
    <mergeCell ref="H11:H12"/>
    <mergeCell ref="I11:I12"/>
    <mergeCell ref="J11:J12"/>
    <mergeCell ref="A8:P8"/>
    <mergeCell ref="A9:Q9"/>
    <mergeCell ref="A10:Q10"/>
    <mergeCell ref="A11:A12"/>
    <mergeCell ref="B11:B12"/>
    <mergeCell ref="C11:C12"/>
    <mergeCell ref="D11:D12"/>
    <mergeCell ref="E11:E12"/>
    <mergeCell ref="F11:F12"/>
    <mergeCell ref="G11:G12"/>
    <mergeCell ref="Q11:Q12"/>
    <mergeCell ref="K11:K12"/>
    <mergeCell ref="L11:L12"/>
    <mergeCell ref="O11:P11"/>
  </mergeCells>
  <phoneticPr fontId="45" type="noConversion"/>
  <printOptions horizontalCentered="1"/>
  <pageMargins left="0.70866141732283505" right="0.70866141732283505" top="0.74803149606299202" bottom="0.74803149606299202" header="0.31496062992126" footer="0.31496062992126"/>
  <pageSetup paperSize="9" scale="64" orientation="landscape" r:id="rId1"/>
  <rowBreaks count="4" manualBreakCount="4">
    <brk id="45" max="15" man="1"/>
    <brk id="55" max="15" man="1"/>
    <brk id="76" max="15" man="1"/>
    <brk id="103" max="16383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E7:T23"/>
  <sheetViews>
    <sheetView topLeftCell="D7" workbookViewId="0">
      <selection activeCell="M15" sqref="M15:T22"/>
    </sheetView>
  </sheetViews>
  <sheetFormatPr defaultRowHeight="14.5"/>
  <cols>
    <col min="5" max="5" width="7.1796875" bestFit="1" customWidth="1"/>
    <col min="6" max="6" width="39.1796875" bestFit="1" customWidth="1"/>
    <col min="7" max="7" width="17.453125" bestFit="1" customWidth="1"/>
    <col min="8" max="8" width="20" bestFit="1" customWidth="1"/>
    <col min="9" max="9" width="15.1796875" bestFit="1" customWidth="1"/>
    <col min="10" max="10" width="30.26953125" bestFit="1" customWidth="1"/>
    <col min="11" max="11" width="24.26953125" bestFit="1" customWidth="1"/>
    <col min="13" max="13" width="9.26953125" bestFit="1" customWidth="1"/>
    <col min="14" max="14" width="11.81640625" bestFit="1" customWidth="1"/>
    <col min="15" max="16" width="8.26953125" bestFit="1" customWidth="1"/>
    <col min="17" max="17" width="9.26953125" bestFit="1" customWidth="1"/>
    <col min="18" max="18" width="9.54296875" bestFit="1" customWidth="1"/>
    <col min="19" max="19" width="20.7265625" customWidth="1"/>
    <col min="20" max="20" width="14.26953125" customWidth="1"/>
  </cols>
  <sheetData>
    <row r="7" spans="5:20" ht="26">
      <c r="E7" s="447" t="s">
        <v>638</v>
      </c>
      <c r="F7" s="447"/>
      <c r="G7" s="447"/>
      <c r="H7" s="447"/>
      <c r="I7" s="447"/>
      <c r="J7" s="447"/>
      <c r="K7" s="447"/>
    </row>
    <row r="8" spans="5:20" ht="26">
      <c r="E8" s="448" t="s">
        <v>539</v>
      </c>
      <c r="F8" s="448" t="s">
        <v>639</v>
      </c>
      <c r="G8" s="448" t="s">
        <v>640</v>
      </c>
      <c r="H8" s="448" t="s">
        <v>641</v>
      </c>
      <c r="I8" s="448" t="s">
        <v>642</v>
      </c>
      <c r="J8" s="350" t="s">
        <v>643</v>
      </c>
      <c r="K8" s="448" t="s">
        <v>644</v>
      </c>
    </row>
    <row r="9" spans="5:20" ht="26">
      <c r="E9" s="449"/>
      <c r="F9" s="449"/>
      <c r="G9" s="449"/>
      <c r="H9" s="449"/>
      <c r="I9" s="449"/>
      <c r="J9" s="350" t="s">
        <v>645</v>
      </c>
      <c r="K9" s="449"/>
    </row>
    <row r="10" spans="5:20" ht="26">
      <c r="E10" s="351">
        <v>1</v>
      </c>
      <c r="F10" s="352" t="s">
        <v>646</v>
      </c>
      <c r="G10" s="352" t="s">
        <v>647</v>
      </c>
      <c r="H10" s="444">
        <v>7</v>
      </c>
      <c r="I10" s="444" t="s">
        <v>648</v>
      </c>
      <c r="J10" s="445">
        <v>30000</v>
      </c>
      <c r="K10" s="446">
        <f>H10*J10</f>
        <v>210000</v>
      </c>
      <c r="T10" s="376"/>
    </row>
    <row r="11" spans="5:20" ht="26">
      <c r="E11" s="351">
        <v>2</v>
      </c>
      <c r="F11" s="352" t="s">
        <v>649</v>
      </c>
      <c r="G11" s="352" t="s">
        <v>650</v>
      </c>
      <c r="H11" s="444"/>
      <c r="I11" s="444"/>
      <c r="J11" s="445"/>
      <c r="K11" s="444"/>
    </row>
    <row r="15" spans="5:20" ht="47.25" customHeight="1">
      <c r="M15" s="377" t="s">
        <v>539</v>
      </c>
      <c r="N15" s="377" t="s">
        <v>590</v>
      </c>
      <c r="O15" s="377" t="s">
        <v>661</v>
      </c>
      <c r="P15" s="377" t="s">
        <v>662</v>
      </c>
      <c r="Q15" s="377" t="s">
        <v>663</v>
      </c>
      <c r="R15" s="377">
        <v>100</v>
      </c>
      <c r="S15" s="378" t="s">
        <v>664</v>
      </c>
      <c r="T15" s="378" t="s">
        <v>12</v>
      </c>
    </row>
    <row r="16" spans="5:20" ht="26">
      <c r="M16" s="351">
        <v>1</v>
      </c>
      <c r="N16" s="351">
        <v>2021</v>
      </c>
      <c r="O16" s="351"/>
      <c r="P16" s="351"/>
      <c r="Q16" s="351"/>
      <c r="R16" s="351">
        <v>306</v>
      </c>
      <c r="S16" s="351"/>
      <c r="T16" s="379">
        <f>SUM(O16:S16)</f>
        <v>306</v>
      </c>
    </row>
    <row r="17" spans="13:20" ht="26">
      <c r="M17" s="351">
        <v>2</v>
      </c>
      <c r="N17" s="351">
        <v>2022</v>
      </c>
      <c r="O17" s="351"/>
      <c r="P17" s="351"/>
      <c r="Q17" s="351">
        <v>8</v>
      </c>
      <c r="R17" s="351">
        <v>1086</v>
      </c>
      <c r="S17" s="351">
        <v>1</v>
      </c>
      <c r="T17" s="379">
        <f t="shared" ref="T17:T20" si="0">SUM(O17:S17)</f>
        <v>1095</v>
      </c>
    </row>
    <row r="18" spans="13:20" ht="26">
      <c r="M18" s="351">
        <v>3</v>
      </c>
      <c r="N18" s="351">
        <v>2023</v>
      </c>
      <c r="O18" s="351"/>
      <c r="P18" s="351">
        <v>1</v>
      </c>
      <c r="Q18" s="351">
        <v>4</v>
      </c>
      <c r="R18" s="351">
        <v>321</v>
      </c>
      <c r="S18" s="351"/>
      <c r="T18" s="379">
        <f t="shared" si="0"/>
        <v>326</v>
      </c>
    </row>
    <row r="19" spans="13:20" ht="26">
      <c r="M19" s="351">
        <v>4</v>
      </c>
      <c r="N19" s="351">
        <v>2024</v>
      </c>
      <c r="O19" s="351">
        <v>1</v>
      </c>
      <c r="P19" s="351">
        <v>1</v>
      </c>
      <c r="Q19" s="351">
        <v>5</v>
      </c>
      <c r="R19" s="351">
        <v>54</v>
      </c>
      <c r="S19" s="351">
        <v>2</v>
      </c>
      <c r="T19" s="379">
        <f t="shared" si="0"/>
        <v>63</v>
      </c>
    </row>
    <row r="20" spans="13:20" ht="26">
      <c r="M20" s="351">
        <v>5</v>
      </c>
      <c r="N20" s="351">
        <v>2025</v>
      </c>
      <c r="O20" s="351">
        <v>4</v>
      </c>
      <c r="P20" s="351">
        <v>9</v>
      </c>
      <c r="Q20" s="351">
        <v>9</v>
      </c>
      <c r="R20" s="351">
        <v>40</v>
      </c>
      <c r="S20" s="351"/>
      <c r="T20" s="379">
        <f t="shared" si="0"/>
        <v>62</v>
      </c>
    </row>
    <row r="21" spans="13:20" ht="26">
      <c r="M21" s="452" t="s">
        <v>24</v>
      </c>
      <c r="N21" s="452"/>
      <c r="O21" s="380">
        <f>SUM(O16:O20)</f>
        <v>5</v>
      </c>
      <c r="P21" s="380">
        <f t="shared" ref="P21:T21" si="1">SUM(P16:P20)</f>
        <v>11</v>
      </c>
      <c r="Q21" s="380">
        <f t="shared" si="1"/>
        <v>26</v>
      </c>
      <c r="R21" s="450">
        <f t="shared" si="1"/>
        <v>1807</v>
      </c>
      <c r="S21" s="450">
        <f t="shared" si="1"/>
        <v>3</v>
      </c>
      <c r="T21" s="450">
        <f t="shared" si="1"/>
        <v>1852</v>
      </c>
    </row>
    <row r="22" spans="13:20" ht="26">
      <c r="M22" s="452"/>
      <c r="N22" s="452"/>
      <c r="O22" s="453">
        <f>O21+P21+Q21</f>
        <v>42</v>
      </c>
      <c r="P22" s="454"/>
      <c r="Q22" s="455"/>
      <c r="R22" s="451"/>
      <c r="S22" s="451"/>
      <c r="T22" s="451"/>
    </row>
    <row r="23" spans="13:20" ht="26">
      <c r="M23" s="381"/>
      <c r="N23" s="381"/>
      <c r="O23" s="381"/>
      <c r="P23" s="381"/>
      <c r="Q23" s="381"/>
      <c r="R23" s="381"/>
      <c r="S23" s="381"/>
      <c r="T23" s="381"/>
    </row>
  </sheetData>
  <mergeCells count="16">
    <mergeCell ref="T21:T22"/>
    <mergeCell ref="M21:N22"/>
    <mergeCell ref="O22:Q22"/>
    <mergeCell ref="R21:R22"/>
    <mergeCell ref="S21:S22"/>
    <mergeCell ref="H10:H11"/>
    <mergeCell ref="I10:I11"/>
    <mergeCell ref="J10:J11"/>
    <mergeCell ref="K10:K11"/>
    <mergeCell ref="E7:K7"/>
    <mergeCell ref="E8:E9"/>
    <mergeCell ref="F8:F9"/>
    <mergeCell ref="G8:G9"/>
    <mergeCell ref="H8:H9"/>
    <mergeCell ref="I8:I9"/>
    <mergeCell ref="K8:K9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Excel.Sheet.12" shapeId="22537" r:id="rId3">
          <objectPr defaultSize="0" autoPict="0" r:id="rId4">
            <anchor moveWithCells="1" sizeWithCells="1">
              <from>
                <xdr:col>5</xdr:col>
                <xdr:colOff>666750</xdr:colOff>
                <xdr:row>14</xdr:row>
                <xdr:rowOff>133350</xdr:rowOff>
              </from>
              <to>
                <xdr:col>8</xdr:col>
                <xdr:colOff>869950</xdr:colOff>
                <xdr:row>26</xdr:row>
                <xdr:rowOff>57150</xdr:rowOff>
              </to>
            </anchor>
          </objectPr>
        </oleObject>
      </mc:Choice>
      <mc:Fallback>
        <oleObject progId="Excel.Sheet.12" shapeId="22537" r:id="rId3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>
      <selection activeCell="R17" sqref="R17"/>
    </sheetView>
  </sheetViews>
  <sheetFormatPr defaultRowHeight="14.5"/>
  <sheetData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Excel.Sheet.12" shapeId="23559" r:id="rId3">
          <objectPr defaultSize="0" autoPict="0" r:id="rId4">
            <anchor moveWithCells="1" sizeWithCells="1">
              <from>
                <xdr:col>5</xdr:col>
                <xdr:colOff>419100</xdr:colOff>
                <xdr:row>7</xdr:row>
                <xdr:rowOff>31750</xdr:rowOff>
              </from>
              <to>
                <xdr:col>14</xdr:col>
                <xdr:colOff>241300</xdr:colOff>
                <xdr:row>18</xdr:row>
                <xdr:rowOff>146050</xdr:rowOff>
              </to>
            </anchor>
          </objectPr>
        </oleObject>
      </mc:Choice>
      <mc:Fallback>
        <oleObject progId="Excel.Sheet.12" shapeId="23559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SIKLUS-7</vt:lpstr>
      <vt:lpstr>SIKLU 7_LAO HELA</vt:lpstr>
      <vt:lpstr>SIKLUS-7 KADA POSTU</vt:lpstr>
      <vt:lpstr>SIKLUS-7- SETOR</vt:lpstr>
      <vt:lpstr>GRAFIK PROGRESU ATIVIDADE</vt:lpstr>
      <vt:lpstr>Sheet1</vt:lpstr>
      <vt:lpstr>Sheet2</vt:lpstr>
      <vt:lpstr>'GRAFIK PROGRESU ATIVIDADE'!Print_Area</vt:lpstr>
      <vt:lpstr>'SIKLUS-7'!Print_Area</vt:lpstr>
      <vt:lpstr>'SIKLUS-7- SETOR'!Print_Area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Aniceto Carlos Pinto</dc:creator>
  <cp:lastModifiedBy>HP</cp:lastModifiedBy>
  <cp:lastPrinted>2025-11-10T00:16:21Z</cp:lastPrinted>
  <dcterms:created xsi:type="dcterms:W3CDTF">2025-08-31T00:26:47Z</dcterms:created>
  <dcterms:modified xsi:type="dcterms:W3CDTF">2026-02-26T08:01:59Z</dcterms:modified>
</cp:coreProperties>
</file>